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400" windowHeight="5625" activeTab="1"/>
  </bookViews>
  <sheets>
    <sheet name="Equipamentos" sheetId="1" r:id="rId1"/>
    <sheet name="Matriz Lógica " sheetId="2" r:id="rId2"/>
    <sheet name="Plano de Trabalho" sheetId="3" r:id="rId3"/>
    <sheet name="Memoria de Calculo" sheetId="4" r:id="rId4"/>
  </sheets>
  <definedNames>
    <definedName name="_xlnm.Print_Area" localSheetId="1">'Matriz Lógica '!$A$1:$J$562</definedName>
    <definedName name="_xlnm.Print_Area" localSheetId="2">'Plano de Trabalho'!$A$1:$Z$365</definedName>
  </definedNames>
  <calcPr fullCalcOnLoad="1"/>
</workbook>
</file>

<file path=xl/sharedStrings.xml><?xml version="1.0" encoding="utf-8"?>
<sst xmlns="http://schemas.openxmlformats.org/spreadsheetml/2006/main" count="1900" uniqueCount="521">
  <si>
    <t>2.3.2 definir diretrizes, critérios para funcionamento e composição dos GGIs e GGIRs</t>
  </si>
  <si>
    <t>Total Produto 2.3</t>
  </si>
  <si>
    <t>Subtotal - 2.3</t>
  </si>
  <si>
    <t>2.4.1 desenvolver metodologia de diagnóstico da capacidade operacional das polícias e corpos de bombeiros estaduais</t>
  </si>
  <si>
    <t xml:space="preserve">2.4.2 conceber 15 produtos de desenvolvimento tecnológico operacional (padrões mínimos) </t>
  </si>
  <si>
    <t>2.4.3 conceber 15 produtos de desenvolvimento tecnológico na área de equipamentos para cada instituição (Polícia Civil, Polícia Militar, Polícia Científica e bombeiros)</t>
  </si>
  <si>
    <t>2.4.4 disseminar os produtos aos estados</t>
  </si>
  <si>
    <t>Total Produto 2.4</t>
  </si>
  <si>
    <t>Subtotal - 2.4</t>
  </si>
  <si>
    <t>Total Produto 2.5</t>
  </si>
  <si>
    <t>Subtotal - 2.5</t>
  </si>
  <si>
    <t>2.5.1 desenvolver modelos de mecanismos de controle interno e externo</t>
  </si>
  <si>
    <t>critérios de seleção de experiências estabelecido; 10 experiências de polícia e segurança comunitária selecionadas; seminário de seleção e premiação de melhores experiências realizado</t>
  </si>
  <si>
    <t>17 experiências de polícia e segurança comunitária selecionadas; seminário de seleção e premiação de melhores experiências realizado</t>
  </si>
  <si>
    <t>avaliação das experiências selecionadas realizada e seminário de encerramento promovido</t>
  </si>
  <si>
    <t>Fonte 2</t>
  </si>
  <si>
    <t>Fonte 3</t>
  </si>
  <si>
    <t>Mês 10</t>
  </si>
  <si>
    <t>Mês 11</t>
  </si>
  <si>
    <t>Mês 12</t>
  </si>
  <si>
    <t>viagens e subcontratos</t>
  </si>
  <si>
    <t>equipamentos</t>
  </si>
  <si>
    <t>miscelaneos</t>
  </si>
  <si>
    <t>Redução dos índices de criminalidade; redução do sentimento de insegurança; melhoria na confiança nas instituições do sistema de justiça criminal</t>
  </si>
  <si>
    <t xml:space="preserve">SAS anf TTF Service Line (if applicable): </t>
  </si>
  <si>
    <t>Partnership Strategy:</t>
  </si>
  <si>
    <t>Project Title and Number:</t>
  </si>
  <si>
    <t>Indicadores de 
Resultados</t>
  </si>
  <si>
    <r>
      <t xml:space="preserve">Descrição dos Produtos
</t>
    </r>
    <r>
      <rPr>
        <sz val="9"/>
        <rFont val="Arial"/>
        <family val="2"/>
      </rPr>
      <t>(output statement)</t>
    </r>
  </si>
  <si>
    <r>
      <t xml:space="preserve">Metas dos Produtos
</t>
    </r>
    <r>
      <rPr>
        <sz val="9"/>
        <rFont val="Arial"/>
        <family val="2"/>
      </rPr>
      <t>(output targets)</t>
    </r>
  </si>
  <si>
    <r>
      <t>1.</t>
    </r>
    <r>
      <rPr>
        <sz val="10"/>
        <rFont val="Arial"/>
        <family val="0"/>
      </rPr>
      <t xml:space="preserve"> Resultado</t>
    </r>
  </si>
  <si>
    <r>
      <t xml:space="preserve">1.1 </t>
    </r>
    <r>
      <rPr>
        <sz val="9"/>
        <rFont val="Arial"/>
        <family val="2"/>
      </rPr>
      <t xml:space="preserve"> Produto</t>
    </r>
  </si>
  <si>
    <t xml:space="preserve">Linha Orçamentária </t>
  </si>
  <si>
    <t>Descrição dos 
Insumos</t>
  </si>
  <si>
    <t>Realização das Atividades</t>
  </si>
  <si>
    <t>MATRIZ DE RESULTADOS E RECURSOS DO PROJETO</t>
  </si>
  <si>
    <r>
      <t xml:space="preserve">Resultados do Projeto
</t>
    </r>
    <r>
      <rPr>
        <sz val="9"/>
        <rFont val="Arial"/>
        <family val="2"/>
      </rPr>
      <t>(outcome statement)</t>
    </r>
  </si>
  <si>
    <t>Descrição dos Insumos</t>
  </si>
  <si>
    <t xml:space="preserve">Componente Orçamentário </t>
  </si>
  <si>
    <r>
      <t>Intended Outcome (SRF):</t>
    </r>
    <r>
      <rPr>
        <sz val="9"/>
        <rFont val="Arial"/>
        <family val="2"/>
      </rPr>
      <t xml:space="preserve"> </t>
    </r>
  </si>
  <si>
    <r>
      <t>Outcome Indicator (SRF, including baseline and target)</t>
    </r>
    <r>
      <rPr>
        <sz val="9"/>
        <rFont val="Arial"/>
        <family val="2"/>
      </rPr>
      <t xml:space="preserve">: </t>
    </r>
  </si>
  <si>
    <t>(Project Results and Resources Framework - PRRF)</t>
  </si>
  <si>
    <t>Valor (US$)</t>
  </si>
  <si>
    <t>Insumos</t>
  </si>
  <si>
    <t>Total do Resultado 1</t>
  </si>
  <si>
    <t>(i) indicadores</t>
  </si>
  <si>
    <r>
      <t>2.</t>
    </r>
    <r>
      <rPr>
        <sz val="10"/>
        <rFont val="Arial"/>
        <family val="0"/>
      </rPr>
      <t xml:space="preserve"> Resultado</t>
    </r>
  </si>
  <si>
    <r>
      <t xml:space="preserve">2.1 </t>
    </r>
    <r>
      <rPr>
        <sz val="9"/>
        <rFont val="Arial"/>
        <family val="2"/>
      </rPr>
      <t xml:space="preserve"> Produto</t>
    </r>
  </si>
  <si>
    <t>Fonte 3 (TAC)</t>
  </si>
  <si>
    <t>Total do Resultado 2</t>
  </si>
  <si>
    <r>
      <t>3.</t>
    </r>
    <r>
      <rPr>
        <sz val="10"/>
        <rFont val="Arial"/>
        <family val="0"/>
      </rPr>
      <t xml:space="preserve"> Resultado</t>
    </r>
  </si>
  <si>
    <r>
      <t xml:space="preserve">3.1 </t>
    </r>
    <r>
      <rPr>
        <sz val="9"/>
        <rFont val="Arial"/>
        <family val="2"/>
      </rPr>
      <t xml:space="preserve"> Produto</t>
    </r>
  </si>
  <si>
    <r>
      <t>4.</t>
    </r>
    <r>
      <rPr>
        <sz val="10"/>
        <rFont val="Arial"/>
        <family val="0"/>
      </rPr>
      <t xml:space="preserve"> Resultado</t>
    </r>
  </si>
  <si>
    <r>
      <t xml:space="preserve">4.1 </t>
    </r>
    <r>
      <rPr>
        <sz val="9"/>
        <rFont val="Arial"/>
        <family val="2"/>
      </rPr>
      <t xml:space="preserve"> Produto</t>
    </r>
  </si>
  <si>
    <t>Total do Resultado 4</t>
  </si>
  <si>
    <t>consultoria</t>
  </si>
  <si>
    <t>Fonte 4 (Doação)</t>
  </si>
  <si>
    <t>diárias</t>
  </si>
  <si>
    <t>Valor (R$)</t>
  </si>
  <si>
    <t>Total por Produto (R$)</t>
  </si>
  <si>
    <t>diárias e consultoria</t>
  </si>
  <si>
    <t>equipamentos e manutenção</t>
  </si>
  <si>
    <t>US$</t>
  </si>
  <si>
    <t>diárias, consultoria e monitoramento</t>
  </si>
  <si>
    <t xml:space="preserve">Descrição das Atividades
</t>
  </si>
  <si>
    <t xml:space="preserve">Plano de Trabalho </t>
  </si>
  <si>
    <t xml:space="preserve"> </t>
  </si>
  <si>
    <t>4 trim</t>
  </si>
  <si>
    <t>5 trim</t>
  </si>
  <si>
    <t>6 trim</t>
  </si>
  <si>
    <t>7 trim</t>
  </si>
  <si>
    <t>8 trim</t>
  </si>
  <si>
    <t>9 trim</t>
  </si>
  <si>
    <t>10 trim</t>
  </si>
  <si>
    <t>11 trim</t>
  </si>
  <si>
    <t>12 trim</t>
  </si>
  <si>
    <t>1 trim</t>
  </si>
  <si>
    <t>2 trim</t>
  </si>
  <si>
    <t>3 trim</t>
  </si>
  <si>
    <t>miscelânea</t>
  </si>
  <si>
    <t xml:space="preserve">Orçamento Total
</t>
  </si>
  <si>
    <t>Produto</t>
  </si>
  <si>
    <t>Linha</t>
  </si>
  <si>
    <t>Orçamento em Reais</t>
  </si>
  <si>
    <t>Total</t>
  </si>
  <si>
    <t>N/A</t>
  </si>
  <si>
    <t>Sistema Integrado de Ensino apoiado</t>
  </si>
  <si>
    <t xml:space="preserve"> avaliação final dos produtos e do projeto realizada </t>
  </si>
  <si>
    <t>Curso de Protagonismo Policial concebido e implantado, em conformidade com a matriz curricular integrada</t>
  </si>
  <si>
    <t>Gabinetes de Gestão Integrada (GGI e GGIR) estruturados nos Estados e Regiões</t>
  </si>
  <si>
    <t>Diretrizes, critérios para funcionamento e composição definidos</t>
  </si>
  <si>
    <t>Funcionamento do GGI e GGIR acompanhados e reuniões de trabalho realizadas</t>
  </si>
  <si>
    <t>Gestão eficiente do Projeto</t>
  </si>
  <si>
    <t>Órgãos de controle de atividades em Segurança Pública apoiados e fortalecidos na perspectiva da prevenção</t>
  </si>
  <si>
    <t>Policia e segurança comunitária definidas como Política Pública no âmbito do SUSP</t>
  </si>
  <si>
    <t>Unidades de segurança pública e seus profissionais preparados para atuar em comunidades</t>
  </si>
  <si>
    <t>comunidades preparadas para agir em parceria com os profissionais em segurança pública</t>
  </si>
  <si>
    <t>Projetos de polícia e segurança comunitária selecionados e implantados</t>
  </si>
  <si>
    <t xml:space="preserve">Portal nacional de segurança humana implantado </t>
  </si>
  <si>
    <t xml:space="preserve">Programas e ações do Projeto monitoradas e avaliadas </t>
  </si>
  <si>
    <t xml:space="preserve">Metodologias de gestão das institutições de segurança pública modernizadas </t>
  </si>
  <si>
    <t>reprodução de material instrucional (5 reais por aluno, 18 turmas)</t>
  </si>
  <si>
    <t>3 consultores (6 meses, 35 reais/hora, 120 horas/mês)</t>
  </si>
  <si>
    <t>reprodução de material instrucional (5 reais por aluno, 36 turmas)</t>
  </si>
  <si>
    <t>4 passagens x 3 consultores</t>
  </si>
  <si>
    <t>4 diárias x 3 consultores x 4 viagens (180 cada diária)</t>
  </si>
  <si>
    <t xml:space="preserve">18 turmas( de 100 pessoas cada, com duração de 4 dias - inclui 2 reuniões de monit em bsb) x 26000 = </t>
  </si>
  <si>
    <t xml:space="preserve">18 turmas módulo I + 18 turmas módulo II (idem) x 26000 = </t>
  </si>
  <si>
    <t>3 seminários, 70000 cada</t>
  </si>
  <si>
    <t>6 seminários, 70000 cada</t>
  </si>
  <si>
    <t>TOTAL</t>
  </si>
  <si>
    <t>1 consultor senior (arquiteto portal)</t>
  </si>
  <si>
    <t>1 consultor informática</t>
  </si>
  <si>
    <t>2 consultores junior (12500 cada)</t>
  </si>
  <si>
    <t>4 passagens (1200 cada)</t>
  </si>
  <si>
    <t>3 diárias x 4 viagens (180 cada)</t>
  </si>
  <si>
    <t>manutenção</t>
  </si>
  <si>
    <t>reprodução e aquisição de materiais didáticos</t>
  </si>
  <si>
    <t>2 workshops (100000 cada)</t>
  </si>
  <si>
    <t>(70000 para elaboração de materais - conteudista, animadores, etc x 6 cursos)</t>
  </si>
  <si>
    <t>4 workshops (100000 cada)</t>
  </si>
  <si>
    <t>(70000 para elaboração de materais - conteudista, animadores, etc x 2 cursos)</t>
  </si>
  <si>
    <t>elaborar sistemática para avaliação da capacidade institucional</t>
  </si>
  <si>
    <t>empresa para fazer os treinamentos (100 pessoas treinadas, a 3000 reais cada - 40 horas/1 semana)</t>
  </si>
  <si>
    <t>30000 para material de ensino à distância prévio</t>
  </si>
  <si>
    <t>Lista de Equipamentos</t>
  </si>
  <si>
    <t>3 notebooks</t>
  </si>
  <si>
    <t>2 impressoras</t>
  </si>
  <si>
    <t>2 câmeras filmadoras digitais</t>
  </si>
  <si>
    <t>2 câmeras fotográficas digitais</t>
  </si>
  <si>
    <t>Equipamentos (vide lista)</t>
  </si>
  <si>
    <t>cartuchos de impressora, papel, CD virgem</t>
  </si>
  <si>
    <t>5 consultores</t>
  </si>
  <si>
    <t>contratação de empresas para avaliação da capac. instl (regionalmente)</t>
  </si>
  <si>
    <t>5 consultores para coordenação do Projeto (visitas aos estados)</t>
  </si>
  <si>
    <t xml:space="preserve"> treinamentos (548 pessoas treinadas, 3 instr por estado, 2000 pelo curso, mais 3000 de passag e DSA)</t>
  </si>
  <si>
    <t>1 impressora</t>
  </si>
  <si>
    <t>1 câmera fotográfica digital</t>
  </si>
  <si>
    <t>1 câmera filmadora digital</t>
  </si>
  <si>
    <t xml:space="preserve"> treinamentos nos estados</t>
  </si>
  <si>
    <t>4 seminários (1PC, 1PM, 1 bombeiros e 1 integrado - 3 dias cada e 5 para o integrado)</t>
  </si>
  <si>
    <t>70000 por seminário</t>
  </si>
  <si>
    <t>passagens</t>
  </si>
  <si>
    <t>Metodologia de diagnóstico da capacidade operacional das polícias e corpos de bombeiros estaduais desenvolvida</t>
  </si>
  <si>
    <t xml:space="preserve">5 equipes (de 4 consultores cada - PC,PM,bombeiros e gestão) </t>
  </si>
  <si>
    <t>diárias (100 reais por DAS, 14 dias cada missão)</t>
  </si>
  <si>
    <t xml:space="preserve">5 produtos de desenvolvimento tecnológico operacional (padrões mínimos) por instituição </t>
  </si>
  <si>
    <t xml:space="preserve">5 produtos de desenvolvimento tecnológico - equipamentos (padrões mínimos) por instituição </t>
  </si>
  <si>
    <t>(PC,PM, bombeiros, pol.científ) - 3 consultores por produto</t>
  </si>
  <si>
    <t xml:space="preserve">10 produtos de desenvolvimento tecnológico operacional (padrões mínimos) por instituição </t>
  </si>
  <si>
    <t xml:space="preserve">10 produtos de desenvolvimento tecnológico - equipamentos (padrões mínimos) por instituição </t>
  </si>
  <si>
    <t xml:space="preserve">1 seminário </t>
  </si>
  <si>
    <t>1 workshop</t>
  </si>
  <si>
    <t>3 consultores para o workshop</t>
  </si>
  <si>
    <t>8 consultores para o seminário +(passagem e hospedagem)</t>
  </si>
  <si>
    <t>3 consultores -ident melhores práticas - 1 região (Policial, administrador municipal e generalista)</t>
  </si>
  <si>
    <t>diárias (500 por dia, 10 dias por estado - incluindo deslocamento terrestre)</t>
  </si>
  <si>
    <t>3 consultores por região - 4 regiões</t>
  </si>
  <si>
    <t>equipamentos (equipar GGIs)</t>
  </si>
  <si>
    <t>datashow</t>
  </si>
  <si>
    <t>computador</t>
  </si>
  <si>
    <t>impressora</t>
  </si>
  <si>
    <t>telão</t>
  </si>
  <si>
    <t>notebook</t>
  </si>
  <si>
    <t>quadro de acrílico</t>
  </si>
  <si>
    <t>1 consultor junior - arquivos</t>
  </si>
  <si>
    <t>diárias (3 dias)</t>
  </si>
  <si>
    <t>1 consultor coordenador - diagnóstico</t>
  </si>
  <si>
    <t>2 consultores - avaliação e revisão GGIs</t>
  </si>
  <si>
    <t>2 consultores diagnóstico</t>
  </si>
  <si>
    <t>1 consultor coordenador - 17 estados</t>
  </si>
  <si>
    <t>3 consultores - desenhar e elaborar modelo de rede de integração dos GGIs</t>
  </si>
  <si>
    <t>5000 por mês/por consultor, 3 meses de trabalho</t>
  </si>
  <si>
    <t>1 consultor senior - questionário (GGI e GGIR)</t>
  </si>
  <si>
    <t>2 consultores diagnóstico (10 estados - GGI e necessidade de GGIR)</t>
  </si>
  <si>
    <t>passagens (3 consultores, 10 estados, 2000 ida e volta)</t>
  </si>
  <si>
    <t>1 consultor - normatização GGIRs</t>
  </si>
  <si>
    <t xml:space="preserve">1 consultor nacional - desenvolvimento de modelos </t>
  </si>
  <si>
    <t xml:space="preserve">1 consultor internacional - desenvolvimento de modelos </t>
  </si>
  <si>
    <t>1 fórum nacional</t>
  </si>
  <si>
    <t>passagens - desenvolvimento de modelos</t>
  </si>
  <si>
    <t>diárias - desenvolvimento de modelos</t>
  </si>
  <si>
    <t>apresentação dos modelos e consulta aos estados - 2 workshops (60000 cada)</t>
  </si>
  <si>
    <t>apresentação dos modelos e consulta aos estados - 4 workshops (60000 cada)</t>
  </si>
  <si>
    <t>1 consultor nacional - revisão dos modelos e elaboração de cursos</t>
  </si>
  <si>
    <t>1 consultor - ouvidoria (registry) SENASP</t>
  </si>
  <si>
    <t>1 consultor - monitoramento dos estados - denúncias</t>
  </si>
  <si>
    <t>1 consultor - desenvolvimento sistema de avaliação (operacionalização resolução denúncias estados)</t>
  </si>
  <si>
    <t>1 consultor - avaliação de meio-termo e revisão do sistema de monitoramento</t>
  </si>
  <si>
    <t>6 workshops para treinamento</t>
  </si>
  <si>
    <t>empresa para elaborar modelo de gestão e instr de gerenciamento</t>
  </si>
  <si>
    <t>treinamento para a equipe - 4 cursos de curta duração</t>
  </si>
  <si>
    <t>20 computadores</t>
  </si>
  <si>
    <t>1 data-show</t>
  </si>
  <si>
    <t>5 impressoras</t>
  </si>
  <si>
    <t>1 telão</t>
  </si>
  <si>
    <t>2 quadros de acrílico</t>
  </si>
  <si>
    <t>passagens nacionais</t>
  </si>
  <si>
    <t>passagens int'l (5000 por passagem - ida e volta, 4 viagens internacionais)</t>
  </si>
  <si>
    <t>passagens nacionais (2000 cada viagem, 8 viagens)</t>
  </si>
  <si>
    <t>diárias internacionais</t>
  </si>
  <si>
    <t>diárias nacionais</t>
  </si>
  <si>
    <t>1 consultor nacional</t>
  </si>
  <si>
    <t>empresa para implementação do modelo de gestão</t>
  </si>
  <si>
    <t xml:space="preserve">8 cursos </t>
  </si>
  <si>
    <t>passagens internacionais</t>
  </si>
  <si>
    <t>passagens nacionais (20)</t>
  </si>
  <si>
    <t>passagens internacionais (6 equipe - 4 consultores internacionais)</t>
  </si>
  <si>
    <t>4 consultores internacionais (1 semana de trabalho - 10000 cada)</t>
  </si>
  <si>
    <t xml:space="preserve">4 cursos </t>
  </si>
  <si>
    <t>Sistema de gerenciamento das informações periciais fortalecido</t>
  </si>
  <si>
    <t>empresa - desenvolvimento/adaptação</t>
  </si>
  <si>
    <t>2 consultores para revisão do diagnóstico (perícia e sistemas) e desenho de TOR</t>
  </si>
  <si>
    <t>empresa - desenvolvimento/adaptação/instalação e treinamento</t>
  </si>
  <si>
    <t>a adaptação deverá ser realizada por meio de consultas aos futuros usuários (estados)</t>
  </si>
  <si>
    <t>passagens (15 passagens)</t>
  </si>
  <si>
    <t>diárias (15 viagens, 3 dias cada)</t>
  </si>
  <si>
    <t>seminário (todos os estados em Brasília)</t>
  </si>
  <si>
    <t xml:space="preserve">seminário </t>
  </si>
  <si>
    <t>seminário (apresentação do sistema pelos 4 estados aos demais interessados)</t>
  </si>
  <si>
    <t>seminário (apresentação do sistema pelos 8 estados aos demais interessados)</t>
  </si>
  <si>
    <t>passagens (30 passagens)</t>
  </si>
  <si>
    <t>diárias (30 viagens, 3 dias cada)</t>
  </si>
  <si>
    <t>empresa - instalação, manutenção e treinamento</t>
  </si>
  <si>
    <t>Procedimentos e padrões mínimos para as policias e os corpos de bombeiros estaduais desenvolvidos e implantados</t>
  </si>
  <si>
    <t xml:space="preserve">diagnóstico dos sistemas de informações sobre desempenho policial realizado; </t>
  </si>
  <si>
    <t>sistema implantado e equipes treinadas em 8 estados</t>
  </si>
  <si>
    <t>1 consultor nacional - diagnóstico e TOR</t>
  </si>
  <si>
    <t>1 consultor internacional - diagnóstico e TOR</t>
  </si>
  <si>
    <t>empresa - desenvolvimento modelo de sistema</t>
  </si>
  <si>
    <t>1 consultor nacional (coordenador)</t>
  </si>
  <si>
    <t>modelo de sistema de avaliação do desempenho policial elaborado; sistema implantado e equipes treinadas em 2 estados</t>
  </si>
  <si>
    <t>empresa - desenvolvimento/instalação e treinamento - pelo menos 2 municípios de 2 estados</t>
  </si>
  <si>
    <t>passagens (8 passagens)</t>
  </si>
  <si>
    <t>diárias (8 viagens, 3 dias cada)</t>
  </si>
  <si>
    <t>seminário (showcase)</t>
  </si>
  <si>
    <t>1 consultor internacional (follow-up)</t>
  </si>
  <si>
    <t>continuidade nas 2 cidades e adição de mais 3 municípios</t>
  </si>
  <si>
    <t xml:space="preserve">empresa - desenvolvimento/assistência técnica/instalação e treinamento </t>
  </si>
  <si>
    <t>empresa - desenvolvimento/instalação e treinamento - mais 2 municípios</t>
  </si>
  <si>
    <t>PROSEG</t>
  </si>
  <si>
    <t>Seminário PROSEG</t>
  </si>
  <si>
    <t xml:space="preserve">treinamento PROSEG </t>
  </si>
  <si>
    <t>treinamento PROSEG</t>
  </si>
  <si>
    <t>divisórias</t>
  </si>
  <si>
    <t>instalações elétricas</t>
  </si>
  <si>
    <t>reforma do prédio</t>
  </si>
  <si>
    <t>1 notebook</t>
  </si>
  <si>
    <t>Equipamento</t>
  </si>
  <si>
    <t>Quantidade</t>
  </si>
  <si>
    <t>Valor unitário estimado</t>
  </si>
  <si>
    <t>Computador</t>
  </si>
  <si>
    <t>scanner</t>
  </si>
  <si>
    <t>câmera filmadora dig.</t>
  </si>
  <si>
    <t>câmera fotográfica dig.</t>
  </si>
  <si>
    <t>R$ 5.000,00</t>
  </si>
  <si>
    <t>5 notebooks</t>
  </si>
  <si>
    <t>R$ 8.000,00</t>
  </si>
  <si>
    <t>R$ 500,00</t>
  </si>
  <si>
    <t>4 scanners</t>
  </si>
  <si>
    <t>R$ 300,00</t>
  </si>
  <si>
    <t>R$3.000,00</t>
  </si>
  <si>
    <t>R$2.000,00</t>
  </si>
  <si>
    <t>Total (R$)</t>
  </si>
  <si>
    <t>3 consultores - desenho matriz, discussões grupo</t>
  </si>
  <si>
    <t>1 consultor internacional para o seminário</t>
  </si>
  <si>
    <t>2 seminários - 1 aberto e 1 temático</t>
  </si>
  <si>
    <t>10 workshops estaduais</t>
  </si>
  <si>
    <t xml:space="preserve">27 cursos - 1 por estado </t>
  </si>
  <si>
    <t>2 consultores - monitoramento cursos</t>
  </si>
  <si>
    <t>4 consultores - avaliação</t>
  </si>
  <si>
    <t>1 seminário</t>
  </si>
  <si>
    <t>3 consultores - elaboração de metodologia de treinamento</t>
  </si>
  <si>
    <t>10 - escrever edital prêmio, monitorar seleção</t>
  </si>
  <si>
    <t>1 seminário de seleção e premiação</t>
  </si>
  <si>
    <t>10 experiências selecionadas</t>
  </si>
  <si>
    <t>reprodução de material (2000 exemplares)</t>
  </si>
  <si>
    <t>17 - escrever edital prêmio, monitorar seleção</t>
  </si>
  <si>
    <t>17 experiências selecionadas</t>
  </si>
  <si>
    <t>reprodução de material (2000 exemplares para cada experiência, 20 reais cada)</t>
  </si>
  <si>
    <t>seminário de encerramento</t>
  </si>
  <si>
    <t>2 consultores nacional para desenhar termos de referência</t>
  </si>
  <si>
    <t>diagnóstico dos institutos periciais revisado</t>
  </si>
  <si>
    <t>Sistema de planejamento e monitoramento das operações das forças policiais e guardas municipais</t>
  </si>
  <si>
    <t>2 consultores - sistemática de monitoramento e avaliação</t>
  </si>
  <si>
    <t>treinamento SENASP - monitoramento e avaliação</t>
  </si>
  <si>
    <t>2 consultores - avaliação de meio termo</t>
  </si>
  <si>
    <t>2 consultores - continuidade da avaliação de meio termo</t>
  </si>
  <si>
    <t>(final de 2005/início de 2006)</t>
  </si>
  <si>
    <t>2 consultores - avaliação final</t>
  </si>
  <si>
    <t>TOTAL GERAL</t>
  </si>
  <si>
    <t>metodologia de ensino elaborada; materiais elaborados, revisados e produzidos; 1800 pessoas capacitadas; 3 seminários/ workshops realizados</t>
  </si>
  <si>
    <t>materais reproduzidos; 3600 pessoas capacitadas; 6 seminários/ workshops realizados</t>
  </si>
  <si>
    <t>metodologia de ensino presencial e à distância elaborada; materiais elaborados, revisados e produzidos; 2 workshops realizados</t>
  </si>
  <si>
    <t>materais adquiridos/reproduzidos; 4 workshops realizados</t>
  </si>
  <si>
    <t>materais adquiridos/reproduzidos; 2 workshops realizados</t>
  </si>
  <si>
    <t>5 produtos de desenvolvimento tecnológico operacional (padrões mínimos) e 5 produtos de desenvolvimento tecnológico na área de equipamentos concebidos para cada instituição (Polícia Civil, Polícia Militar, Polícia Científica e bombeiros)</t>
  </si>
  <si>
    <t>10 produtos de desenvolvimento tecnológico operacional (padrões mínimos) e 10 produtos de desenvolvimento tecnológico na área de equipamentos concebidos para cada instituição (Polícia Civil, Polícia Militar, Polícia Científica e bombeiros)</t>
  </si>
  <si>
    <t>produtos disseminados aos estados</t>
  </si>
  <si>
    <t>modelos de mecanismos de controle interno e externo desenvolvidos</t>
  </si>
  <si>
    <t>sistema de monitoramento da operacionalização das denúncias nos estados concebido; modelos disseminados aos estados</t>
  </si>
  <si>
    <t>sistema de monitoramento revisado</t>
  </si>
  <si>
    <t xml:space="preserve"> profissionais para atuar no controle em segurança pública formados</t>
  </si>
  <si>
    <t xml:space="preserve">sistema de informações gerenciais e periciais desenvolvido e adaptado;equipe da SENASP capacitada na operacionalização do sistema; sistema disseminado aos estados; sistema implantado e equipes treinadas em 4 estados </t>
  </si>
  <si>
    <t>seminário para apresentação dos sistemas implantados nos estados realizado</t>
  </si>
  <si>
    <t>sistema implantado e equipes treinadas em mais 3 estados</t>
  </si>
  <si>
    <t xml:space="preserve">sistema implantado e equipes treinadas em mais 2 estados </t>
  </si>
  <si>
    <t>10 workshops estaduais promovidos e 27 cursos estaduais para capacitação de profissionais de segurança pública para atuação na comunidade realizados</t>
  </si>
  <si>
    <t>metodologia de treinamento elaborada; materiais produzidos</t>
  </si>
  <si>
    <t>10 workshops estaduais promovidos e 27 cursos estaduais para preparação das comunidades para atuação em parceria com os profissionais de segurança pública realizados</t>
  </si>
  <si>
    <t>avaliação das capacitações realizada</t>
  </si>
  <si>
    <t>capacitação</t>
  </si>
  <si>
    <t>subcontratos</t>
  </si>
  <si>
    <t>consultoria internacional</t>
  </si>
  <si>
    <t xml:space="preserve"> satisfação da população com os serviços de segurança pública ampliada</t>
  </si>
  <si>
    <t>Aumento da participação da comunidade na gestão local de segurança pública</t>
  </si>
  <si>
    <t>100% das regras de execução nacional de projetos cumpridas</t>
  </si>
  <si>
    <t xml:space="preserve">Cursos de intervenção operacional qualificada, em conformidade com a matriz curricular integrada </t>
  </si>
  <si>
    <t xml:space="preserve">número de acessos diários ao portal </t>
  </si>
  <si>
    <r>
      <t xml:space="preserve">1.2 </t>
    </r>
    <r>
      <rPr>
        <sz val="9"/>
        <rFont val="Arial"/>
        <family val="2"/>
      </rPr>
      <t xml:space="preserve"> Produto</t>
    </r>
  </si>
  <si>
    <r>
      <t xml:space="preserve">1.3 </t>
    </r>
    <r>
      <rPr>
        <sz val="9"/>
        <rFont val="Arial"/>
        <family val="2"/>
      </rPr>
      <t xml:space="preserve"> Produto</t>
    </r>
  </si>
  <si>
    <r>
      <t xml:space="preserve">2.6 </t>
    </r>
    <r>
      <rPr>
        <sz val="9"/>
        <rFont val="Arial"/>
        <family val="2"/>
      </rPr>
      <t xml:space="preserve"> Produto</t>
    </r>
  </si>
  <si>
    <r>
      <t xml:space="preserve">2.7 </t>
    </r>
    <r>
      <rPr>
        <sz val="9"/>
        <rFont val="Arial"/>
        <family val="2"/>
      </rPr>
      <t xml:space="preserve"> Produto</t>
    </r>
  </si>
  <si>
    <r>
      <t xml:space="preserve">3.2 </t>
    </r>
    <r>
      <rPr>
        <sz val="9"/>
        <rFont val="Arial"/>
        <family val="2"/>
      </rPr>
      <t xml:space="preserve"> Produto</t>
    </r>
  </si>
  <si>
    <r>
      <t xml:space="preserve">3.3 </t>
    </r>
    <r>
      <rPr>
        <sz val="9"/>
        <rFont val="Arial"/>
        <family val="2"/>
      </rPr>
      <t xml:space="preserve"> Produto</t>
    </r>
  </si>
  <si>
    <t>Total do Resultado 3</t>
  </si>
  <si>
    <t>1.1.1 Elaborar e discutir metodologia de ensino</t>
  </si>
  <si>
    <t>1.1.2 Produzir materiais instrucionais</t>
  </si>
  <si>
    <t>1.1.3 Oferecer sessões de capacitação a 10.800 pessoas</t>
  </si>
  <si>
    <t>Total Produto 1.1</t>
  </si>
  <si>
    <t>1.2.1 Elaborar e discutir metodologia de ensino presencial e à distância</t>
  </si>
  <si>
    <t xml:space="preserve">1.2.2 Produzir/adquirir materiais instrucionais </t>
  </si>
  <si>
    <t>Total Produto 1.2</t>
  </si>
  <si>
    <t>1.3.1 Conceber biblioteca virtual</t>
  </si>
  <si>
    <t>1.3.2 Elaborar fórum permanente de discussões sobre Segurança Pública no Portal</t>
  </si>
  <si>
    <t>1.3.3 Conceber banco de talentos institucionais e pessoais</t>
  </si>
  <si>
    <t xml:space="preserve">1.3.4 Elaborar acervo democrático de práticas nacionais e internacionais e sistema de premiação para as boas práticas concebido (selo) </t>
  </si>
  <si>
    <t>1.3.5 Disseminar Portal ao público-alvo</t>
  </si>
  <si>
    <t>Total Produto 1.3</t>
  </si>
  <si>
    <t>Total Resultado 1</t>
  </si>
  <si>
    <t>Subtotal - 1.1</t>
  </si>
  <si>
    <t>Subtotal - 1.2</t>
  </si>
  <si>
    <t>Subtotal - 1.3</t>
  </si>
  <si>
    <t>2.1.2 Desenvolver e implantar modelo de gestão</t>
  </si>
  <si>
    <t>2.1.3 Desenvolver e testar instrumentos de gerenciamento e fiscalização</t>
  </si>
  <si>
    <t>Subtotal - 2.1</t>
  </si>
  <si>
    <t>2.1.4 capacitar equipe interna</t>
  </si>
  <si>
    <t>2.1.5 realizar visitas técnicas nacionais e internacionais</t>
  </si>
  <si>
    <t>2.1.6 realizar re-estruturação e adequação física</t>
  </si>
  <si>
    <t>Total Produto 2.1</t>
  </si>
  <si>
    <t>2.2.2 Elaborar e reproduzir materiais de orientação</t>
  </si>
  <si>
    <t>2.2.3 Conceber e implantar cursos de orçamento, planejamento, gestão da execução de projetos e gestão de contratos</t>
  </si>
  <si>
    <t>2.2.4 Capacitar 1196 pessoas nos estados</t>
  </si>
  <si>
    <t>2.2.5 Avaliar capacidade institucional dos órgãos de Segurança Pública</t>
  </si>
  <si>
    <t>Total Produto 2.2</t>
  </si>
  <si>
    <t>Subtotal - 2.2</t>
  </si>
  <si>
    <t xml:space="preserve">2.2.1 Revisar e aprimorar critérios de distribuição de recursos e sistemática de financiamento </t>
  </si>
  <si>
    <t>2.3.1 realizar diagnósticos dos GGIs existentes e necessidade de GGIRs</t>
  </si>
  <si>
    <t>2.3.3 elaborar normatização dos GGIRs</t>
  </si>
  <si>
    <t>2.3.4 Equipar os GGIs</t>
  </si>
  <si>
    <t>2.3.5 Elaborar modelo de rede de integração dos GGIs</t>
  </si>
  <si>
    <t>2.5.2 conceber e disseminar sistema de monitoramento da operacionalização das denúncias nos estados</t>
  </si>
  <si>
    <t>2.5.3 realizar avaliação de meio-termo e revisão do sistema de monitoramento</t>
  </si>
  <si>
    <t>2.5.4 capacitar profissionais para atuarem no controle em Segurança Pública</t>
  </si>
  <si>
    <t>2.6.1 revisar diagnóstico dos institutos periciais</t>
  </si>
  <si>
    <t>2.6.2 desenvolver e adaptar sistema de informações gerenciais e periciais</t>
  </si>
  <si>
    <t>2.6.3 capacitar equipe da SENASP na operacionalização do sistema</t>
  </si>
  <si>
    <t>2.6.4 disseminar sistema aos estados e capacitá-los em sua utilização</t>
  </si>
  <si>
    <t>Subtotal - 2.6</t>
  </si>
  <si>
    <t>Total Produto 2.6</t>
  </si>
  <si>
    <t>2.7.1 realizar levantamento dos sistemas de informações sobre desempenho policial existentes</t>
  </si>
  <si>
    <t xml:space="preserve">2.7.2 desenhar e disseminar modelo de sistema de avaliação do desempenho policial </t>
  </si>
  <si>
    <t>2.7.4 capacitar equipes estaduais na utilização do sistema</t>
  </si>
  <si>
    <t>2.7.3 Apoiar a implantação do sistema</t>
  </si>
  <si>
    <t>Total Produto 2.7</t>
  </si>
  <si>
    <t>Subtotal - 2.7</t>
  </si>
  <si>
    <t>Total Resultado 2</t>
  </si>
  <si>
    <t>Matriz curricular para formação da policia e segurança comunitária definidas; Metodologias de avaliação de experiências em curso desenvolvidas; seminários e workshops para fomentar a difusão do modelo de polícia e segurança comunitária realizados; materiais didáticos e de divulgação produzidos</t>
  </si>
  <si>
    <t xml:space="preserve">3.1.1 definir matriz curricular para formação da policia e segurança comunitária </t>
  </si>
  <si>
    <t>3.1.2 desenvolver metodologia de avaliação de experiências em curso</t>
  </si>
  <si>
    <t>3.1.3 realizar seminários e workshops para fomentar a difusão do modelo de polícia e segurança comunitária</t>
  </si>
  <si>
    <t>3.1.4 produzir materiais didáticos e de divulgação</t>
  </si>
  <si>
    <t>3.1.5 realizar cursos estaduais para capacitação de profissionais de segurança pública para atuação na comunidade</t>
  </si>
  <si>
    <t>Subtotal - 3.1</t>
  </si>
  <si>
    <t>Total Produto 3.1</t>
  </si>
  <si>
    <t>3.2.1 elaborar metodologia de treinamento das comunidades</t>
  </si>
  <si>
    <t>3.2.2 produzir materiais instrucionais</t>
  </si>
  <si>
    <t>3.2.3 promover workshops e cursos estaduais para preparação das comunidades para atuação em parceria com os profissionais de segurança pública</t>
  </si>
  <si>
    <t>Subtotal - 3.2</t>
  </si>
  <si>
    <t>Total Produto 3.2</t>
  </si>
  <si>
    <t>3.3.1 definir critérios de seleção de experiências</t>
  </si>
  <si>
    <t>3.3.2 selecionar experiência de polícia e segurança comunitária</t>
  </si>
  <si>
    <t>3.3.3 realizar seminários de seminário de seleção e premiação de melhores experiências</t>
  </si>
  <si>
    <t>3.3.4 realizar avaliação das experiências selecionadas</t>
  </si>
  <si>
    <t>Total Produto 3.3</t>
  </si>
  <si>
    <t>Subtotal - 3.3</t>
  </si>
  <si>
    <t>Total Resultado 3</t>
  </si>
  <si>
    <t>4.1.1 conceber sistemática de monitoramento e avaliação do Projeto</t>
  </si>
  <si>
    <t>Total Produto 4.1</t>
  </si>
  <si>
    <t>Subtotal - 4.1</t>
  </si>
  <si>
    <t>Total Resultado 4</t>
  </si>
  <si>
    <t>x</t>
  </si>
  <si>
    <t>Produto 2.1</t>
  </si>
  <si>
    <t>Produto 2.2</t>
  </si>
  <si>
    <t>Produto 2.3</t>
  </si>
  <si>
    <t>R$ 200,00</t>
  </si>
  <si>
    <t>R$1.000,00</t>
  </si>
  <si>
    <t>Fundo Nacional de Segurança Pública executado de acordo com as diretrizes do SUSP</t>
  </si>
  <si>
    <t>monit e avaliação</t>
  </si>
  <si>
    <t>BRA/04/029  - Segurança Cidadã</t>
  </si>
  <si>
    <r>
      <t xml:space="preserve">2.8 </t>
    </r>
    <r>
      <rPr>
        <sz val="9"/>
        <rFont val="Arial"/>
        <family val="2"/>
      </rPr>
      <t xml:space="preserve"> Produto</t>
    </r>
  </si>
  <si>
    <t>Modelo de funcionamento da Força Nacional de Segurança Pública concebido e implantado</t>
  </si>
  <si>
    <t>5 consultores (elaboração padrões mínimos)</t>
  </si>
  <si>
    <t>padrões mínimos de funcionamento operacional da Força concebidos; Plano e metodologia de capacitação elaborados; 1500 agentes de Segurança Pública capacitados</t>
  </si>
  <si>
    <t>3 consultores (elaboração plano e metodologia de treinamento)</t>
  </si>
  <si>
    <t>capacitação (15 consultores - turmas de 100 +DSA e passagens)</t>
  </si>
  <si>
    <t xml:space="preserve">1000 agentes de Segurança Pública capacitados; </t>
  </si>
  <si>
    <t>Total Produto 2.8</t>
  </si>
  <si>
    <t>2.8.1 conceber metodologia operacional e logística da Força Nacional</t>
  </si>
  <si>
    <t>2.8.2 elaborar plano e metodologia de capacitação da Força</t>
  </si>
  <si>
    <t>2.8.3 Oferecer treinamentos conforme previsão do plano</t>
  </si>
  <si>
    <t>Subtotal - 2.8</t>
  </si>
  <si>
    <t xml:space="preserve">diárias, consultoria </t>
  </si>
  <si>
    <t>1.2.4 Capacitar policiais na temática de intervenção operacional qualificada</t>
  </si>
  <si>
    <t>1.2.3 Conceber e implantar Centro Regional de Treinamento</t>
  </si>
  <si>
    <t>Projetos de segurança pública concorrendo a recursos do FNSP elaborados segundo a lógica de integração de ações de competência estuadual com as de competência municipal</t>
  </si>
  <si>
    <t>Estados e municípios providos assitência técnica para gestão de recursos provinientes do FNSP;  operadores de segurança pública capacitado na formulação de projetos segundo modelo de gestão do SUSP</t>
  </si>
  <si>
    <t>Modelo de gestão para aplicação do FNSP concebido e disseminado</t>
  </si>
  <si>
    <t>Estados e municípios providos de assitência técnica para gestão de recursos provinientes do FNSP;  operadores de segurança pública capacitado na formulação de projetos segundo modelo de gestão do SUSP</t>
  </si>
  <si>
    <t xml:space="preserve">números de estados que adotaram a matriz curricular unificada </t>
  </si>
  <si>
    <t>Portal concebido e implantado, contendo Banco Virtual de Segurança Pública, Banco Democrático de Experiências, Banco de Experiências Certificadas, Banco de Talentos, Fórum Permanente de Debate sobre Segurança Pública, Dicionário de Termos relacionados</t>
  </si>
  <si>
    <t>Estrutura organizacional, física e administrativa da SENASP adequada às necessidades do SUSP</t>
  </si>
  <si>
    <t xml:space="preserve">2.2.6 PROSEG adaptado e disseminado    </t>
  </si>
  <si>
    <t>metodologia de monitoramento e avaliação definida;  equipe interna da SENASP treinada em ferramentas de acompanhamento e monitoramento; conjunto de questões sobre vitimização elaboradas para inserção em pesquisas na área social</t>
  </si>
  <si>
    <t>equipe interna da SENASP treinada em ferramentas de acompanhamento e monitoramento; estudos amostrais de vitimização realizados</t>
  </si>
  <si>
    <t>avaliação de meio termo realizada;  estudos amostrais de vitimização realizados</t>
  </si>
  <si>
    <t>4.1.2 elaborar formulários de pesquisa de vitimização, realizar coleta e análise de dados</t>
  </si>
  <si>
    <t xml:space="preserve">4.1.3 treinar equipe interna da SENASP em ferramentas de acompanhamento e monitoramento </t>
  </si>
  <si>
    <t>4.1.4 realizar avaliação de meio-termo de projeto</t>
  </si>
  <si>
    <t>4.1.5 realizar avaliação final do projeto</t>
  </si>
  <si>
    <t>3.1.6 avaliar capacitações realizadas</t>
  </si>
  <si>
    <t>3.2.4 avaliar capacitações realizadas</t>
  </si>
  <si>
    <t xml:space="preserve">2.1.9 conceber interface do Centro com o Portal de Segurança Humana; </t>
  </si>
  <si>
    <t>2.1.10 Incentivar a troca de conhecimento internacional e nacional para imlantação de planos de segurança pública de acordo com o SUSP;</t>
  </si>
  <si>
    <t>2.1.11 Disseminar experiência da Força Nacional junto ao demais países da América Latina e Caribe.</t>
  </si>
  <si>
    <t xml:space="preserve">2.1.6 .Elaborar e publicar do ato legal de formação Grupo Executivo para definição da abragência da atuação do Centro e da personalidade jurídica; </t>
  </si>
  <si>
    <t>2.1.7 Elaborar e adequar materiais instrucionais para promoção de cursos;</t>
  </si>
  <si>
    <t>2.1.8 construir parcerias para promoção e realização de seminários/worshops;</t>
  </si>
  <si>
    <t>2.1.1 Elaborar e estruturar projeto de acordo de empréstimo</t>
  </si>
  <si>
    <t>modelo de gestão implantado, instrumentos de gerenciamento e fiscalização implantados, equipe interna treinada, visitas técnicas internacionais e nacionais realizadas; modelo de  re-estruturação e adequação física realizada;  Centro Regional de Treinamento em Segurança Pública estruturado.</t>
  </si>
  <si>
    <t>modelo de gestão implantado, instrumentos de gerenciamento e fiscalização implantados, equipe interna treinada, visitas técnicas internacionais e nacionais realizadas; modelo de  re-estruturação e adequação física realizada; Centro Regional de Treinamento em Segurança Pública em operação.</t>
  </si>
  <si>
    <r>
      <t xml:space="preserve">2.2 </t>
    </r>
    <r>
      <rPr>
        <sz val="9"/>
        <color indexed="8"/>
        <rFont val="Arial"/>
        <family val="2"/>
      </rPr>
      <t xml:space="preserve"> Produto</t>
    </r>
  </si>
  <si>
    <r>
      <t xml:space="preserve">2.3 </t>
    </r>
    <r>
      <rPr>
        <sz val="9"/>
        <color indexed="8"/>
        <rFont val="Arial"/>
        <family val="2"/>
      </rPr>
      <t xml:space="preserve"> Produto</t>
    </r>
  </si>
  <si>
    <r>
      <t xml:space="preserve">2.4 </t>
    </r>
    <r>
      <rPr>
        <sz val="9"/>
        <color indexed="8"/>
        <rFont val="Arial"/>
        <family val="2"/>
      </rPr>
      <t xml:space="preserve"> Produto</t>
    </r>
  </si>
  <si>
    <r>
      <t xml:space="preserve">2.5 </t>
    </r>
    <r>
      <rPr>
        <sz val="9"/>
        <color indexed="8"/>
        <rFont val="Arial"/>
        <family val="2"/>
      </rPr>
      <t xml:space="preserve"> Produto</t>
    </r>
  </si>
  <si>
    <t xml:space="preserve">500 acessos diários ao portal </t>
  </si>
  <si>
    <t>Ano 1</t>
  </si>
  <si>
    <t>Ano 2</t>
  </si>
  <si>
    <t>Ano 3</t>
  </si>
  <si>
    <t>Ano 4</t>
  </si>
  <si>
    <t>Subtotal - Produto 1.2 (meta ano 1)</t>
  </si>
  <si>
    <t>Subtotal - Produto 1.3 (meta ano 1)</t>
  </si>
  <si>
    <t>Subtotal - Produto 2.1 (meta ano 1)</t>
  </si>
  <si>
    <t>Subtotal - Produto 2.2 (meta ano 1)</t>
  </si>
  <si>
    <t>Subtotal - Produto 2.3 (meta ano 1)</t>
  </si>
  <si>
    <t>Subtotal - Produto 2.4 (meta ano 1)</t>
  </si>
  <si>
    <t>Subtotal - Produto 2.5 (meta ano 1)</t>
  </si>
  <si>
    <t>Subtotal - Produto 2.6 (meta ano 1)</t>
  </si>
  <si>
    <t>Subtotal - Produto 2.7 (meta ano 1)</t>
  </si>
  <si>
    <t>Subtotal - Produto 2.8 (meta ano 1)</t>
  </si>
  <si>
    <t>Subtotal - Produto 3.1 (meta ano 1)</t>
  </si>
  <si>
    <t>Subtotal - Produto 3.2 (meta ano 1)</t>
  </si>
  <si>
    <t>Subtotal - Produto 3.3 (meta ano 1)</t>
  </si>
  <si>
    <t>Subtotal - Produto 4.1 (meta ano 1)</t>
  </si>
  <si>
    <t>Subtotal - Produto 1.1 (meta ano 1)</t>
  </si>
  <si>
    <t>Subtotal - Produto 1.1 (meta ano 2)</t>
  </si>
  <si>
    <t>Subtotal - Produto 1.2 (meta ano 2)</t>
  </si>
  <si>
    <t>Subtotal - Produto 1.3 (meta ano 2)</t>
  </si>
  <si>
    <t>Subtotal - Produto 2.1 (meta ano 2)</t>
  </si>
  <si>
    <t>Subtotal - Produto 2.2 (meta ano 2)</t>
  </si>
  <si>
    <t>Subtotal - Produto 2.3 (meta ano 2)</t>
  </si>
  <si>
    <t>Subtotal - Produto 2.4 (meta ano 2)</t>
  </si>
  <si>
    <t>Subtotal - Produto 2.5 (meta ano 2)</t>
  </si>
  <si>
    <t>Subtotal - Produto 2.6 (meta ano 2)</t>
  </si>
  <si>
    <t>Subtotal - Produto 2.7 (meta ano 2)</t>
  </si>
  <si>
    <t>Subtotal - Produto 2.8 (meta ano 2)</t>
  </si>
  <si>
    <t>Subtotal - Produto 3.1 (meta ano 2)</t>
  </si>
  <si>
    <t>Subtotal - Produto 3.2 (meta ano 2)</t>
  </si>
  <si>
    <t>Subtotal - Produto 3.3 (meta ano 2)</t>
  </si>
  <si>
    <t>Subtotal - Produto 4.1 (meta ano 2)</t>
  </si>
  <si>
    <t>Subtotal - Produto 1.1 (meta ano 3)</t>
  </si>
  <si>
    <t>Subtotal - Produto 1.2 (meta ano 3)</t>
  </si>
  <si>
    <t>Subtotal - Produto 1.3 (meta ano 3)</t>
  </si>
  <si>
    <t>Subtotal - Produto 2.1 (meta ano 3)</t>
  </si>
  <si>
    <t>Subtotal - Produto 2.2 (meta ano 3)</t>
  </si>
  <si>
    <t>Subtotal - Produto 2.3 (meta ano 3)</t>
  </si>
  <si>
    <t>Subtotal - Produto 2.4 (meta ano 3)</t>
  </si>
  <si>
    <t>Subtotal - Produto 2.5 (meta ano 3)</t>
  </si>
  <si>
    <t>Subtotal - Produto 2.6 (meta ano 3)</t>
  </si>
  <si>
    <t>Subtotal - Produto 2.7 (meta ano 3)</t>
  </si>
  <si>
    <t>Subtotal - Produto 2.8 (meta ano 3)</t>
  </si>
  <si>
    <t>Subtotal - Produto 3.1 (meta ano 3)</t>
  </si>
  <si>
    <t>Subtotal - Produto 3.2 (meta ano 3)</t>
  </si>
  <si>
    <t>Subtotal - Produto 3.3 (meta ano 3)</t>
  </si>
  <si>
    <t>Subtotal - Produto 4.1 (meta ano 3)</t>
  </si>
  <si>
    <t>Subtotal - Produto 1.1 (meta ano 4)</t>
  </si>
  <si>
    <t>Subtotal - Produto 1.2 (meta ano 4)</t>
  </si>
  <si>
    <t>Subtotal - Produto 1.3 (meta ano 4)</t>
  </si>
  <si>
    <t>Subtotal - Produto 2.1 (meta ano 4)</t>
  </si>
  <si>
    <t>Subtotal - Produto 2.2 (meta ano 4)</t>
  </si>
  <si>
    <t>Subtotal - Produto 2.3 (meta ano 4)</t>
  </si>
  <si>
    <t>Subtotal - Produto 2.4 (meta ano 4)</t>
  </si>
  <si>
    <t>Subtotal - Produto 2.5 (meta ano 4)</t>
  </si>
  <si>
    <t>Subtotal - Produto 2.6 (meta ano 4)</t>
  </si>
  <si>
    <t>Subtotal - Produto 2.7 (meta ano 4)</t>
  </si>
  <si>
    <t>Subtotal - Produto 2.8 (meta ano 4)</t>
  </si>
  <si>
    <t>Subtotal - Produto 3.1 (meta ano 4)</t>
  </si>
  <si>
    <t>Subtotal - Produto 3.2 (meta ano 4)</t>
  </si>
  <si>
    <t>Subtotal - Produto 3.3 (meta ano 4)</t>
  </si>
  <si>
    <t>Subtotal - Produto 4.1 (meta ano 4)</t>
  </si>
  <si>
    <t>Projeto de acordo de empréstimo desenvolvido e estruturado; modelo de gestão desenvolvido e implantado, instrumentos de gerenciamento e fiscalização desenvolvidos e testados, equipe interna treinada, visitas técnicas internacionais e nacionais realizadas; modelo de  re-estruturação e adequação física realizada; Centro Regional de Treinamento de Segurança Pública para América Latina e Caribe apoiado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</si>
</sst>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 &quot;#,##0;&quot;R$ &quot;\-#,##0"/>
    <numFmt numFmtId="171" formatCode="&quot;R$ &quot;#,##0;[Red]&quot;R$ &quot;\-#,##0"/>
    <numFmt numFmtId="172" formatCode="&quot;R$ &quot;#,##0.00;&quot;R$ &quot;\-#,##0.00"/>
    <numFmt numFmtId="173" formatCode="&quot;R$ &quot;#,##0.00;[Red]&quot;R$ &quot;\-#,##0.00"/>
    <numFmt numFmtId="174" formatCode="_ &quot;R$ &quot;* #,##0_ ;_ &quot;R$ &quot;* \-#,##0_ ;_ &quot;R$ &quot;* &quot;-&quot;_ ;_ @_ "/>
    <numFmt numFmtId="175" formatCode="_ * #,##0_ ;_ * \-#,##0_ ;_ * &quot;-&quot;_ ;_ @_ "/>
    <numFmt numFmtId="176" formatCode="_ &quot;R$ &quot;* #,##0.00_ ;_ &quot;R$ &quot;* \-#,##0.00_ ;_ &quot;R$ &quot;* &quot;-&quot;??_ ;_ @_ "/>
    <numFmt numFmtId="177" formatCode="_ * #,##0.00_ ;_ * \-#,##0.00_ ;_ * &quot;-&quot;??_ ;_ @_ 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"/>
    <numFmt numFmtId="188" formatCode="0.0"/>
    <numFmt numFmtId="189" formatCode="[$$-409]#,##0.00"/>
    <numFmt numFmtId="190" formatCode="#,##0.00\ [$$-C0C]"/>
    <numFmt numFmtId="191" formatCode="&quot;$&quot;#,##0.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left"/>
    </xf>
    <xf numFmtId="0" fontId="0" fillId="3" borderId="8" xfId="0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/>
    </xf>
    <xf numFmtId="2" fontId="0" fillId="3" borderId="9" xfId="0" applyNumberForma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6" xfId="0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6" fillId="3" borderId="1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" xfId="0" applyFill="1" applyBorder="1" applyAlignment="1">
      <alignment horizontal="right"/>
    </xf>
    <xf numFmtId="191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righ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6" fillId="3" borderId="27" xfId="0" applyFont="1" applyFill="1" applyBorder="1" applyAlignment="1">
      <alignment/>
    </xf>
    <xf numFmtId="0" fontId="0" fillId="3" borderId="27" xfId="0" applyFill="1" applyBorder="1" applyAlignment="1">
      <alignment/>
    </xf>
    <xf numFmtId="7" fontId="0" fillId="2" borderId="13" xfId="0" applyNumberForma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4" fillId="2" borderId="2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left"/>
    </xf>
    <xf numFmtId="0" fontId="0" fillId="3" borderId="17" xfId="0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3" fontId="1" fillId="4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" fillId="4" borderId="0" xfId="0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5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4" fontId="1" fillId="4" borderId="37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3" fontId="1" fillId="6" borderId="0" xfId="0" applyNumberFormat="1" applyFont="1" applyFill="1" applyAlignment="1">
      <alignment/>
    </xf>
    <xf numFmtId="0" fontId="0" fillId="0" borderId="0" xfId="0" applyBorder="1" applyAlignment="1">
      <alignment horizontal="center" vertical="top"/>
    </xf>
    <xf numFmtId="0" fontId="0" fillId="0" borderId="2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2" borderId="13" xfId="0" applyFill="1" applyBorder="1" applyAlignment="1">
      <alignment/>
    </xf>
    <xf numFmtId="0" fontId="0" fillId="2" borderId="13" xfId="0" applyNumberFormat="1" applyFill="1" applyBorder="1" applyAlignment="1">
      <alignment/>
    </xf>
    <xf numFmtId="0" fontId="1" fillId="3" borderId="38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/>
    </xf>
    <xf numFmtId="3" fontId="1" fillId="3" borderId="40" xfId="0" applyNumberFormat="1" applyFont="1" applyFill="1" applyBorder="1" applyAlignment="1">
      <alignment/>
    </xf>
    <xf numFmtId="0" fontId="0" fillId="0" borderId="25" xfId="0" applyNumberFormat="1" applyBorder="1" applyAlignment="1">
      <alignment horizontal="right"/>
    </xf>
    <xf numFmtId="0" fontId="0" fillId="0" borderId="25" xfId="0" applyNumberFormat="1" applyBorder="1" applyAlignment="1">
      <alignment/>
    </xf>
    <xf numFmtId="0" fontId="0" fillId="2" borderId="25" xfId="0" applyNumberFormat="1" applyFill="1" applyBorder="1" applyAlignment="1">
      <alignment/>
    </xf>
    <xf numFmtId="187" fontId="1" fillId="3" borderId="41" xfId="0" applyNumberFormat="1" applyFont="1" applyFill="1" applyBorder="1" applyAlignment="1">
      <alignment/>
    </xf>
    <xf numFmtId="0" fontId="1" fillId="3" borderId="41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187" fontId="0" fillId="0" borderId="25" xfId="0" applyNumberFormat="1" applyFill="1" applyBorder="1" applyAlignment="1">
      <alignment/>
    </xf>
    <xf numFmtId="187" fontId="0" fillId="0" borderId="25" xfId="17" applyNumberFormat="1" applyFill="1" applyBorder="1" applyAlignment="1">
      <alignment/>
    </xf>
    <xf numFmtId="187" fontId="0" fillId="2" borderId="13" xfId="0" applyNumberFormat="1" applyFill="1" applyBorder="1" applyAlignment="1">
      <alignment/>
    </xf>
    <xf numFmtId="0" fontId="8" fillId="3" borderId="27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39" xfId="0" applyFont="1" applyFill="1" applyBorder="1" applyAlignment="1">
      <alignment horizontal="right"/>
    </xf>
    <xf numFmtId="0" fontId="1" fillId="3" borderId="39" xfId="0" applyFont="1" applyFill="1" applyBorder="1" applyAlignment="1">
      <alignment/>
    </xf>
    <xf numFmtId="187" fontId="1" fillId="3" borderId="43" xfId="0" applyNumberFormat="1" applyFont="1" applyFill="1" applyBorder="1" applyAlignment="1">
      <alignment/>
    </xf>
    <xf numFmtId="7" fontId="0" fillId="0" borderId="25" xfId="17" applyNumberFormat="1" applyFill="1" applyBorder="1" applyAlignment="1">
      <alignment/>
    </xf>
    <xf numFmtId="191" fontId="1" fillId="3" borderId="4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91" fontId="1" fillId="0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187" fontId="1" fillId="4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5" xfId="0" applyFill="1" applyBorder="1" applyAlignment="1">
      <alignment horizontal="right"/>
    </xf>
    <xf numFmtId="7" fontId="0" fillId="0" borderId="25" xfId="17" applyNumberForma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191" fontId="0" fillId="0" borderId="25" xfId="0" applyNumberForma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87" fontId="1" fillId="0" borderId="0" xfId="0" applyNumberFormat="1" applyFont="1" applyFill="1" applyBorder="1" applyAlignment="1">
      <alignment/>
    </xf>
    <xf numFmtId="187" fontId="1" fillId="4" borderId="0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6" fillId="0" borderId="4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/>
    </xf>
    <xf numFmtId="0" fontId="1" fillId="3" borderId="45" xfId="0" applyFont="1" applyFill="1" applyBorder="1" applyAlignment="1">
      <alignment horizontal="right"/>
    </xf>
    <xf numFmtId="187" fontId="1" fillId="3" borderId="46" xfId="0" applyNumberFormat="1" applyFont="1" applyFill="1" applyBorder="1" applyAlignment="1">
      <alignment/>
    </xf>
    <xf numFmtId="187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3" borderId="17" xfId="0" applyFill="1" applyBorder="1" applyAlignment="1">
      <alignment horizontal="right"/>
    </xf>
    <xf numFmtId="0" fontId="0" fillId="2" borderId="18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4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2" borderId="16" xfId="0" applyFill="1" applyBorder="1" applyAlignment="1">
      <alignment horizontal="left"/>
    </xf>
    <xf numFmtId="187" fontId="1" fillId="3" borderId="46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8" fillId="6" borderId="0" xfId="0" applyFont="1" applyFill="1" applyAlignment="1">
      <alignment/>
    </xf>
    <xf numFmtId="187" fontId="1" fillId="6" borderId="0" xfId="0" applyNumberFormat="1" applyFont="1" applyFill="1" applyAlignment="1">
      <alignment/>
    </xf>
    <xf numFmtId="0" fontId="0" fillId="0" borderId="32" xfId="0" applyFill="1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47" xfId="0" applyFill="1" applyBorder="1" applyAlignment="1">
      <alignment/>
    </xf>
    <xf numFmtId="187" fontId="0" fillId="0" borderId="44" xfId="0" applyNumberFormat="1" applyFill="1" applyBorder="1" applyAlignment="1">
      <alignment/>
    </xf>
    <xf numFmtId="187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5" fontId="0" fillId="0" borderId="16" xfId="0" applyNumberFormat="1" applyFill="1" applyBorder="1" applyAlignment="1">
      <alignment/>
    </xf>
    <xf numFmtId="5" fontId="0" fillId="2" borderId="24" xfId="0" applyNumberFormat="1" applyFill="1" applyBorder="1" applyAlignment="1">
      <alignment/>
    </xf>
    <xf numFmtId="187" fontId="0" fillId="2" borderId="44" xfId="0" applyNumberForma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Fill="1" applyBorder="1" applyAlignment="1">
      <alignment horizontal="right"/>
    </xf>
    <xf numFmtId="0" fontId="0" fillId="6" borderId="0" xfId="0" applyFont="1" applyFill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Fill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31" xfId="0" applyFont="1" applyFill="1" applyBorder="1" applyAlignment="1">
      <alignment/>
    </xf>
    <xf numFmtId="0" fontId="0" fillId="3" borderId="50" xfId="0" applyFill="1" applyBorder="1" applyAlignment="1">
      <alignment/>
    </xf>
    <xf numFmtId="0" fontId="1" fillId="3" borderId="50" xfId="0" applyFont="1" applyFill="1" applyBorder="1" applyAlignment="1">
      <alignment/>
    </xf>
    <xf numFmtId="0" fontId="1" fillId="3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/>
    </xf>
    <xf numFmtId="187" fontId="1" fillId="3" borderId="23" xfId="0" applyNumberFormat="1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/>
    </xf>
    <xf numFmtId="0" fontId="16" fillId="0" borderId="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1" fillId="0" borderId="5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1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0" fillId="0" borderId="2" xfId="0" applyNumberFormat="1" applyFont="1" applyBorder="1" applyAlignment="1">
      <alignment/>
    </xf>
    <xf numFmtId="0" fontId="10" fillId="2" borderId="2" xfId="0" applyNumberFormat="1" applyFont="1" applyFill="1" applyBorder="1" applyAlignment="1">
      <alignment/>
    </xf>
    <xf numFmtId="0" fontId="10" fillId="0" borderId="2" xfId="0" applyNumberFormat="1" applyFont="1" applyBorder="1" applyAlignment="1">
      <alignment horizontal="right"/>
    </xf>
    <xf numFmtId="2" fontId="9" fillId="0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9" fillId="2" borderId="15" xfId="0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5">
      <selection activeCell="E15" sqref="E15"/>
    </sheetView>
  </sheetViews>
  <sheetFormatPr defaultColWidth="9.140625" defaultRowHeight="12.75"/>
  <cols>
    <col min="2" max="2" width="11.00390625" style="0" customWidth="1"/>
    <col min="6" max="6" width="6.57421875" style="0" customWidth="1"/>
    <col min="7" max="7" width="6.140625" style="0" customWidth="1"/>
    <col min="8" max="8" width="14.421875" style="0" customWidth="1"/>
  </cols>
  <sheetData>
    <row r="1" ht="12.75">
      <c r="B1" s="103" t="s">
        <v>125</v>
      </c>
    </row>
    <row r="2" ht="12.75">
      <c r="B2" s="103"/>
    </row>
    <row r="3" spans="1:5" ht="12.75">
      <c r="A3" s="112" t="s">
        <v>402</v>
      </c>
      <c r="B3" s="112"/>
      <c r="C3" s="113"/>
      <c r="D3" s="113"/>
      <c r="E3" s="113"/>
    </row>
    <row r="4" ht="12.75">
      <c r="B4" s="103"/>
    </row>
    <row r="5" spans="1:5" ht="12.75">
      <c r="A5" s="103">
        <v>2004</v>
      </c>
      <c r="B5" t="s">
        <v>192</v>
      </c>
      <c r="E5">
        <v>100000</v>
      </c>
    </row>
    <row r="6" spans="2:5" ht="12.75">
      <c r="B6" t="s">
        <v>193</v>
      </c>
      <c r="E6">
        <v>4000</v>
      </c>
    </row>
    <row r="7" spans="2:5" ht="12.75">
      <c r="B7" t="s">
        <v>194</v>
      </c>
      <c r="E7">
        <v>2500</v>
      </c>
    </row>
    <row r="8" spans="2:5" ht="12.75">
      <c r="B8" t="s">
        <v>256</v>
      </c>
      <c r="E8">
        <v>40000</v>
      </c>
    </row>
    <row r="9" spans="2:5" ht="12.75">
      <c r="B9" t="s">
        <v>259</v>
      </c>
      <c r="E9">
        <v>300</v>
      </c>
    </row>
    <row r="10" spans="2:5" ht="12.75">
      <c r="B10" t="s">
        <v>195</v>
      </c>
      <c r="E10">
        <v>1000</v>
      </c>
    </row>
    <row r="11" spans="2:5" ht="12.75">
      <c r="B11" t="s">
        <v>196</v>
      </c>
      <c r="E11">
        <v>400</v>
      </c>
    </row>
    <row r="13" spans="2:5" ht="12.75">
      <c r="B13" s="104"/>
      <c r="C13" s="104"/>
      <c r="D13" s="104"/>
      <c r="E13" s="104"/>
    </row>
    <row r="14" spans="2:5" ht="12.75">
      <c r="B14" s="104"/>
      <c r="C14" s="104"/>
      <c r="D14" s="104"/>
      <c r="E14" s="104"/>
    </row>
    <row r="15" spans="1:5" ht="12.75">
      <c r="A15" s="103" t="s">
        <v>84</v>
      </c>
      <c r="B15" s="103"/>
      <c r="C15" s="103"/>
      <c r="D15" s="103"/>
      <c r="E15" s="103">
        <f>SUM(E5:E14)</f>
        <v>148200</v>
      </c>
    </row>
    <row r="16" ht="12.75">
      <c r="B16" s="103"/>
    </row>
    <row r="17" spans="1:5" ht="12.75">
      <c r="A17" s="112" t="s">
        <v>403</v>
      </c>
      <c r="B17" s="113"/>
      <c r="C17" s="113"/>
      <c r="D17" s="113"/>
      <c r="E17" s="113"/>
    </row>
    <row r="18" ht="12.75">
      <c r="A18" s="103"/>
    </row>
    <row r="19" spans="1:5" ht="12.75">
      <c r="A19" s="103">
        <v>2004</v>
      </c>
      <c r="B19" t="s">
        <v>126</v>
      </c>
      <c r="E19">
        <v>24000</v>
      </c>
    </row>
    <row r="20" spans="2:5" ht="12.75">
      <c r="B20" t="s">
        <v>127</v>
      </c>
      <c r="E20">
        <v>1000</v>
      </c>
    </row>
    <row r="21" spans="2:5" ht="12.75">
      <c r="B21" t="s">
        <v>128</v>
      </c>
      <c r="E21">
        <v>6000</v>
      </c>
    </row>
    <row r="22" spans="2:5" ht="12.75">
      <c r="B22" t="s">
        <v>129</v>
      </c>
      <c r="E22">
        <v>4000</v>
      </c>
    </row>
    <row r="23" ht="12.75">
      <c r="E23" s="103">
        <f>SUM(E19:E22)</f>
        <v>35000</v>
      </c>
    </row>
    <row r="25" spans="1:5" ht="12.75">
      <c r="A25" s="103">
        <v>2005</v>
      </c>
      <c r="B25" t="s">
        <v>126</v>
      </c>
      <c r="E25">
        <v>24000</v>
      </c>
    </row>
    <row r="26" spans="2:5" ht="12.75">
      <c r="B26" t="s">
        <v>127</v>
      </c>
      <c r="E26">
        <v>1000</v>
      </c>
    </row>
    <row r="27" spans="2:5" ht="12.75">
      <c r="B27" t="s">
        <v>128</v>
      </c>
      <c r="E27">
        <v>6000</v>
      </c>
    </row>
    <row r="28" spans="2:5" ht="12.75">
      <c r="B28" t="s">
        <v>129</v>
      </c>
      <c r="E28">
        <v>4000</v>
      </c>
    </row>
    <row r="29" ht="12.75">
      <c r="E29" s="103">
        <f>SUM(E25:E28)</f>
        <v>35000</v>
      </c>
    </row>
    <row r="31" spans="1:5" ht="12.75">
      <c r="A31" s="103">
        <v>2006</v>
      </c>
      <c r="B31" t="s">
        <v>126</v>
      </c>
      <c r="E31">
        <v>24000</v>
      </c>
    </row>
    <row r="32" spans="2:5" ht="12.75">
      <c r="B32" t="s">
        <v>127</v>
      </c>
      <c r="E32">
        <v>1000</v>
      </c>
    </row>
    <row r="33" spans="2:5" ht="12.75">
      <c r="B33" t="s">
        <v>128</v>
      </c>
      <c r="E33">
        <v>6000</v>
      </c>
    </row>
    <row r="34" spans="2:5" ht="12.75">
      <c r="B34" t="s">
        <v>129</v>
      </c>
      <c r="E34">
        <v>4000</v>
      </c>
    </row>
    <row r="35" ht="12.75">
      <c r="E35" s="103">
        <f>SUM(E31:E34)</f>
        <v>35000</v>
      </c>
    </row>
    <row r="37" spans="1:5" ht="12.75">
      <c r="A37" s="103">
        <v>2007</v>
      </c>
      <c r="B37" t="s">
        <v>247</v>
      </c>
      <c r="E37">
        <v>8000</v>
      </c>
    </row>
    <row r="38" spans="2:5" ht="12.75">
      <c r="B38" t="s">
        <v>136</v>
      </c>
      <c r="E38">
        <v>500</v>
      </c>
    </row>
    <row r="39" spans="2:5" ht="12.75">
      <c r="B39" t="s">
        <v>138</v>
      </c>
      <c r="E39">
        <v>3000</v>
      </c>
    </row>
    <row r="40" spans="2:5" ht="12.75">
      <c r="B40" t="s">
        <v>137</v>
      </c>
      <c r="E40">
        <v>2000</v>
      </c>
    </row>
    <row r="41" ht="12.75">
      <c r="E41" s="103">
        <f>SUM(E37:E40)</f>
        <v>13500</v>
      </c>
    </row>
    <row r="44" spans="1:5" ht="12.75">
      <c r="A44" s="112" t="s">
        <v>404</v>
      </c>
      <c r="B44" s="113"/>
      <c r="C44" s="113"/>
      <c r="D44" s="113"/>
      <c r="E44" s="113"/>
    </row>
    <row r="45" ht="12.75">
      <c r="A45" s="103"/>
    </row>
    <row r="46" spans="1:5" ht="12.75">
      <c r="A46" s="103">
        <v>2005</v>
      </c>
      <c r="B46" t="s">
        <v>159</v>
      </c>
      <c r="E46">
        <v>4000</v>
      </c>
    </row>
    <row r="47" spans="2:5" ht="12.75">
      <c r="B47" t="s">
        <v>160</v>
      </c>
      <c r="E47">
        <v>5000</v>
      </c>
    </row>
    <row r="48" spans="2:5" ht="12.75">
      <c r="B48" t="s">
        <v>161</v>
      </c>
      <c r="E48">
        <v>500</v>
      </c>
    </row>
    <row r="49" spans="2:5" ht="12.75">
      <c r="B49" t="s">
        <v>162</v>
      </c>
      <c r="E49">
        <v>1000</v>
      </c>
    </row>
    <row r="50" spans="2:5" ht="12.75">
      <c r="B50" t="s">
        <v>163</v>
      </c>
      <c r="E50">
        <v>8000</v>
      </c>
    </row>
    <row r="51" spans="2:5" ht="12.75">
      <c r="B51" t="s">
        <v>164</v>
      </c>
      <c r="E51">
        <v>200</v>
      </c>
    </row>
    <row r="52" spans="2:5" ht="12.75">
      <c r="B52" t="s">
        <v>138</v>
      </c>
      <c r="E52">
        <v>3000</v>
      </c>
    </row>
    <row r="53" spans="2:5" ht="12.75">
      <c r="B53" t="s">
        <v>137</v>
      </c>
      <c r="E53">
        <v>2000</v>
      </c>
    </row>
    <row r="54" spans="1:5" ht="12.75">
      <c r="A54" s="103" t="s">
        <v>84</v>
      </c>
      <c r="B54" s="103"/>
      <c r="C54" s="103"/>
      <c r="D54" s="103"/>
      <c r="E54" s="103">
        <f>SUM(E46:E53)</f>
        <v>23700</v>
      </c>
    </row>
    <row r="57" ht="13.5" thickBot="1">
      <c r="A57" s="103"/>
    </row>
    <row r="58" spans="1:8" ht="12.75">
      <c r="A58" s="304" t="s">
        <v>248</v>
      </c>
      <c r="B58" s="305"/>
      <c r="C58" s="306" t="s">
        <v>249</v>
      </c>
      <c r="D58" s="305"/>
      <c r="E58" s="306" t="s">
        <v>250</v>
      </c>
      <c r="F58" s="307"/>
      <c r="G58" s="305"/>
      <c r="H58" s="128" t="s">
        <v>263</v>
      </c>
    </row>
    <row r="59" spans="1:8" ht="12.75">
      <c r="A59" s="129" t="s">
        <v>251</v>
      </c>
      <c r="B59" s="127"/>
      <c r="C59" s="308">
        <v>21</v>
      </c>
      <c r="D59" s="309"/>
      <c r="E59" s="308" t="s">
        <v>255</v>
      </c>
      <c r="F59" s="310"/>
      <c r="G59" s="309"/>
      <c r="H59" s="130">
        <v>105000</v>
      </c>
    </row>
    <row r="60" spans="1:8" ht="12.75">
      <c r="A60" s="129" t="s">
        <v>163</v>
      </c>
      <c r="B60" s="127"/>
      <c r="C60" s="298">
        <v>16</v>
      </c>
      <c r="D60" s="299"/>
      <c r="E60" s="298" t="s">
        <v>257</v>
      </c>
      <c r="F60" s="300"/>
      <c r="G60" s="299"/>
      <c r="H60" s="130">
        <v>128000</v>
      </c>
    </row>
    <row r="61" spans="1:8" ht="12.75">
      <c r="A61" s="129" t="s">
        <v>161</v>
      </c>
      <c r="B61" s="127"/>
      <c r="C61" s="298">
        <v>13</v>
      </c>
      <c r="D61" s="299"/>
      <c r="E61" s="298" t="s">
        <v>258</v>
      </c>
      <c r="F61" s="300"/>
      <c r="G61" s="299"/>
      <c r="H61" s="130">
        <v>6500</v>
      </c>
    </row>
    <row r="62" spans="1:8" ht="12.75">
      <c r="A62" s="129" t="s">
        <v>252</v>
      </c>
      <c r="B62" s="127"/>
      <c r="C62" s="298">
        <v>4</v>
      </c>
      <c r="D62" s="299"/>
      <c r="E62" s="298" t="s">
        <v>260</v>
      </c>
      <c r="F62" s="300"/>
      <c r="G62" s="299"/>
      <c r="H62" s="130">
        <v>1200</v>
      </c>
    </row>
    <row r="63" spans="1:8" ht="12.75">
      <c r="A63" s="129" t="s">
        <v>164</v>
      </c>
      <c r="B63" s="127"/>
      <c r="C63" s="298">
        <v>3</v>
      </c>
      <c r="D63" s="299"/>
      <c r="E63" s="298" t="s">
        <v>405</v>
      </c>
      <c r="F63" s="300"/>
      <c r="G63" s="299"/>
      <c r="H63" s="130">
        <v>600</v>
      </c>
    </row>
    <row r="64" spans="1:8" ht="12.75">
      <c r="A64" s="129" t="s">
        <v>162</v>
      </c>
      <c r="B64" s="127"/>
      <c r="C64" s="298">
        <v>2</v>
      </c>
      <c r="D64" s="299"/>
      <c r="E64" s="298" t="s">
        <v>406</v>
      </c>
      <c r="F64" s="300"/>
      <c r="G64" s="299"/>
      <c r="H64" s="130">
        <v>2000</v>
      </c>
    </row>
    <row r="65" spans="1:8" ht="12.75">
      <c r="A65" s="129" t="s">
        <v>253</v>
      </c>
      <c r="B65" s="127"/>
      <c r="C65" s="298">
        <v>8</v>
      </c>
      <c r="D65" s="299"/>
      <c r="E65" s="298" t="s">
        <v>261</v>
      </c>
      <c r="F65" s="300"/>
      <c r="G65" s="299"/>
      <c r="H65" s="130">
        <v>24000</v>
      </c>
    </row>
    <row r="66" spans="1:8" ht="12.75">
      <c r="A66" s="131" t="s">
        <v>254</v>
      </c>
      <c r="B66" s="79"/>
      <c r="C66" s="301">
        <v>8</v>
      </c>
      <c r="D66" s="302"/>
      <c r="E66" s="301" t="s">
        <v>262</v>
      </c>
      <c r="F66" s="303"/>
      <c r="G66" s="302"/>
      <c r="H66" s="132">
        <v>16000</v>
      </c>
    </row>
    <row r="67" spans="1:8" ht="13.5" thickBot="1">
      <c r="A67" s="133" t="s">
        <v>84</v>
      </c>
      <c r="B67" s="134"/>
      <c r="C67" s="134"/>
      <c r="D67" s="134"/>
      <c r="E67" s="134"/>
      <c r="F67" s="134"/>
      <c r="G67" s="134"/>
      <c r="H67" s="135">
        <f>SUM(H59:H66)</f>
        <v>283300</v>
      </c>
    </row>
  </sheetData>
  <mergeCells count="19">
    <mergeCell ref="A58:B58"/>
    <mergeCell ref="C58:D58"/>
    <mergeCell ref="E58:G58"/>
    <mergeCell ref="C59:D59"/>
    <mergeCell ref="E59:G59"/>
    <mergeCell ref="C60:D60"/>
    <mergeCell ref="E60:G60"/>
    <mergeCell ref="C61:D61"/>
    <mergeCell ref="E61:G61"/>
    <mergeCell ref="C62:D62"/>
    <mergeCell ref="E62:G62"/>
    <mergeCell ref="C65:D65"/>
    <mergeCell ref="C66:D66"/>
    <mergeCell ref="E65:G65"/>
    <mergeCell ref="E66:G66"/>
    <mergeCell ref="C63:D63"/>
    <mergeCell ref="E63:G63"/>
    <mergeCell ref="C64:D64"/>
    <mergeCell ref="E64:G64"/>
  </mergeCells>
  <printOptions/>
  <pageMargins left="0.75" right="0.75" top="1" bottom="1" header="0.492125985" footer="0.492125985"/>
  <pageSetup horizontalDpi="600" verticalDpi="600" orientation="portrait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562"/>
  <sheetViews>
    <sheetView tabSelected="1" zoomScale="85" zoomScaleNormal="85" zoomScaleSheetLayoutView="75" workbookViewId="0" topLeftCell="A119">
      <selection activeCell="C125" sqref="C125"/>
    </sheetView>
  </sheetViews>
  <sheetFormatPr defaultColWidth="9.140625" defaultRowHeight="12.75"/>
  <cols>
    <col min="1" max="1" width="24.421875" style="0" customWidth="1"/>
    <col min="2" max="2" width="24.28125" style="0" customWidth="1"/>
    <col min="3" max="3" width="40.57421875" style="0" customWidth="1"/>
    <col min="4" max="4" width="27.140625" style="0" customWidth="1"/>
    <col min="5" max="5" width="21.28125" style="0" customWidth="1"/>
    <col min="6" max="6" width="14.00390625" style="0" customWidth="1"/>
    <col min="7" max="8" width="9.8515625" style="1" hidden="1" customWidth="1"/>
    <col min="9" max="9" width="11.7109375" style="33" customWidth="1"/>
    <col min="10" max="10" width="12.8515625" style="1" customWidth="1"/>
    <col min="11" max="16384" width="13.7109375" style="1" customWidth="1"/>
  </cols>
  <sheetData>
    <row r="1" spans="1:6" ht="12.75">
      <c r="A1" s="8" t="s">
        <v>39</v>
      </c>
      <c r="B1" s="8"/>
      <c r="C1" s="8"/>
      <c r="D1" s="9"/>
      <c r="E1" s="9"/>
      <c r="F1" s="9"/>
    </row>
    <row r="2" spans="1:6" ht="12.75">
      <c r="A2" s="354" t="s">
        <v>40</v>
      </c>
      <c r="B2" s="354"/>
      <c r="C2" s="352" t="s">
        <v>23</v>
      </c>
      <c r="D2" s="353"/>
      <c r="E2" s="353"/>
      <c r="F2" s="9"/>
    </row>
    <row r="3" spans="1:6" ht="12.75">
      <c r="A3" s="354"/>
      <c r="B3" s="354"/>
      <c r="C3" s="353"/>
      <c r="D3" s="353"/>
      <c r="E3" s="353"/>
      <c r="F3" s="9"/>
    </row>
    <row r="4" spans="1:6" ht="12.75">
      <c r="A4" s="8" t="s">
        <v>24</v>
      </c>
      <c r="B4" s="10"/>
      <c r="C4" s="10"/>
      <c r="D4" s="9"/>
      <c r="E4" s="9"/>
      <c r="F4" s="9"/>
    </row>
    <row r="5" spans="1:6" ht="12.75">
      <c r="A5" s="8" t="s">
        <v>25</v>
      </c>
      <c r="B5" s="10"/>
      <c r="C5" s="10"/>
      <c r="D5" s="9"/>
      <c r="E5" s="9"/>
      <c r="F5" s="9"/>
    </row>
    <row r="6" spans="1:6" ht="12.75">
      <c r="A6" s="8" t="s">
        <v>26</v>
      </c>
      <c r="B6" s="10" t="s">
        <v>409</v>
      </c>
      <c r="C6" s="10"/>
      <c r="D6" s="9"/>
      <c r="E6" s="9"/>
      <c r="F6" s="9"/>
    </row>
    <row r="7" spans="1:6" ht="12.75">
      <c r="A7" s="8"/>
      <c r="B7" s="10"/>
      <c r="C7" s="10"/>
      <c r="D7" s="9"/>
      <c r="E7" s="9"/>
      <c r="F7" s="9"/>
    </row>
    <row r="8" spans="1:6" ht="12.75">
      <c r="A8" s="351" t="s">
        <v>35</v>
      </c>
      <c r="B8" s="351"/>
      <c r="C8" s="351"/>
      <c r="D8" s="351"/>
      <c r="E8" s="351"/>
      <c r="F8" s="351"/>
    </row>
    <row r="9" spans="1:6" ht="12.75">
      <c r="A9" s="350" t="s">
        <v>41</v>
      </c>
      <c r="B9" s="351"/>
      <c r="C9" s="351"/>
      <c r="D9" s="351"/>
      <c r="E9" s="351"/>
      <c r="F9" s="351"/>
    </row>
    <row r="10" spans="3:6" ht="12.75">
      <c r="C10" s="3"/>
      <c r="D10" s="2"/>
      <c r="E10" s="2"/>
      <c r="F10" s="2"/>
    </row>
    <row r="11" spans="1:58" ht="12.75">
      <c r="A11" s="41"/>
      <c r="B11" s="42"/>
      <c r="C11" s="31"/>
      <c r="D11" s="31"/>
      <c r="E11" s="42"/>
      <c r="F11" s="43"/>
      <c r="G11" s="32"/>
      <c r="H11" s="32"/>
      <c r="I11" s="4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</row>
    <row r="12" spans="1:10" ht="12.75">
      <c r="A12" s="343" t="s">
        <v>36</v>
      </c>
      <c r="B12" s="343" t="s">
        <v>27</v>
      </c>
      <c r="C12" s="343" t="s">
        <v>28</v>
      </c>
      <c r="D12" s="343" t="s">
        <v>29</v>
      </c>
      <c r="E12" s="348" t="s">
        <v>43</v>
      </c>
      <c r="F12" s="349"/>
      <c r="G12" s="341"/>
      <c r="H12" s="341"/>
      <c r="I12" s="341"/>
      <c r="J12" s="342"/>
    </row>
    <row r="13" spans="1:10" ht="24.75" thickBot="1">
      <c r="A13" s="347"/>
      <c r="B13" s="344"/>
      <c r="C13" s="344"/>
      <c r="D13" s="344"/>
      <c r="E13" s="6" t="s">
        <v>37</v>
      </c>
      <c r="F13" s="6" t="s">
        <v>38</v>
      </c>
      <c r="G13" s="12" t="s">
        <v>48</v>
      </c>
      <c r="H13" s="12" t="s">
        <v>56</v>
      </c>
      <c r="I13" s="34" t="s">
        <v>58</v>
      </c>
      <c r="J13" s="72" t="s">
        <v>59</v>
      </c>
    </row>
    <row r="14" spans="1:10" ht="23.25" thickTop="1">
      <c r="A14" s="77" t="s">
        <v>30</v>
      </c>
      <c r="B14" s="108"/>
      <c r="C14" s="26" t="s">
        <v>31</v>
      </c>
      <c r="D14" s="294" t="s">
        <v>291</v>
      </c>
      <c r="E14" s="37" t="s">
        <v>63</v>
      </c>
      <c r="F14" s="14">
        <v>10</v>
      </c>
      <c r="G14" s="5">
        <v>0</v>
      </c>
      <c r="H14" s="5">
        <v>0</v>
      </c>
      <c r="I14" s="143">
        <v>84240</v>
      </c>
      <c r="J14" s="324">
        <f>(I19+I27+I34+I41)</f>
        <v>4220640</v>
      </c>
    </row>
    <row r="15" spans="1:10" ht="12.75">
      <c r="A15" s="27"/>
      <c r="B15" s="108"/>
      <c r="C15" s="27"/>
      <c r="D15" s="315"/>
      <c r="E15" s="30" t="s">
        <v>20</v>
      </c>
      <c r="F15" s="15">
        <v>20</v>
      </c>
      <c r="G15" s="4">
        <v>0</v>
      </c>
      <c r="H15" s="4">
        <v>0</v>
      </c>
      <c r="I15" s="144">
        <v>23400</v>
      </c>
      <c r="J15" s="325"/>
    </row>
    <row r="16" spans="1:10" ht="16.5" customHeight="1">
      <c r="A16" s="361" t="s">
        <v>86</v>
      </c>
      <c r="B16" s="321" t="s">
        <v>429</v>
      </c>
      <c r="C16" s="293" t="s">
        <v>88</v>
      </c>
      <c r="D16" s="315"/>
      <c r="E16" s="30" t="s">
        <v>311</v>
      </c>
      <c r="F16" s="15">
        <v>30</v>
      </c>
      <c r="G16" s="4">
        <v>0</v>
      </c>
      <c r="H16" s="4">
        <v>0</v>
      </c>
      <c r="I16" s="144">
        <v>678000</v>
      </c>
      <c r="J16" s="325"/>
    </row>
    <row r="17" spans="1:10" ht="12.75">
      <c r="A17" s="362"/>
      <c r="B17" s="364"/>
      <c r="C17" s="293"/>
      <c r="D17" s="315"/>
      <c r="E17" s="30"/>
      <c r="F17" s="15"/>
      <c r="G17" s="4">
        <v>0</v>
      </c>
      <c r="H17" s="4">
        <v>0</v>
      </c>
      <c r="I17" s="145"/>
      <c r="J17" s="325"/>
    </row>
    <row r="18" spans="1:10" ht="24.75" customHeight="1">
      <c r="A18" s="362"/>
      <c r="B18" s="364"/>
      <c r="C18" s="293"/>
      <c r="D18" s="315"/>
      <c r="E18" s="68"/>
      <c r="F18" s="109"/>
      <c r="G18" s="72"/>
      <c r="H18" s="72"/>
      <c r="I18" s="146"/>
      <c r="J18" s="325"/>
    </row>
    <row r="19" spans="1:10" ht="13.5" thickBot="1">
      <c r="A19" s="362"/>
      <c r="B19" s="364"/>
      <c r="C19" s="293"/>
      <c r="D19" s="316" t="s">
        <v>474</v>
      </c>
      <c r="E19" s="334"/>
      <c r="F19" s="107"/>
      <c r="G19" s="16">
        <f>SUM(H13:H13)</f>
        <v>0</v>
      </c>
      <c r="H19" s="16">
        <f>SUM(I13:I13)</f>
        <v>0</v>
      </c>
      <c r="I19" s="147">
        <f>SUM(I14:I18)</f>
        <v>785640</v>
      </c>
      <c r="J19" s="325"/>
    </row>
    <row r="20" spans="1:10" ht="13.5" customHeight="1" thickTop="1">
      <c r="A20" s="363"/>
      <c r="B20" s="365"/>
      <c r="C20" s="194"/>
      <c r="D20" s="294" t="s">
        <v>292</v>
      </c>
      <c r="E20" s="37" t="s">
        <v>63</v>
      </c>
      <c r="F20" s="14">
        <v>10</v>
      </c>
      <c r="G20" s="5">
        <v>0</v>
      </c>
      <c r="H20" s="5">
        <v>0</v>
      </c>
      <c r="I20" s="143"/>
      <c r="J20" s="325"/>
    </row>
    <row r="21" spans="1:10" ht="12.75">
      <c r="A21" s="27"/>
      <c r="B21" s="108"/>
      <c r="C21" s="27"/>
      <c r="D21" s="314"/>
      <c r="E21" s="30" t="s">
        <v>20</v>
      </c>
      <c r="F21" s="15">
        <v>20</v>
      </c>
      <c r="G21" s="4">
        <v>0</v>
      </c>
      <c r="H21" s="4">
        <v>0</v>
      </c>
      <c r="I21" s="144">
        <v>18000</v>
      </c>
      <c r="J21" s="325"/>
    </row>
    <row r="22" spans="1:10" ht="12.75">
      <c r="A22" s="27"/>
      <c r="B22" s="108"/>
      <c r="C22" s="27"/>
      <c r="D22" s="314"/>
      <c r="E22" s="30" t="s">
        <v>311</v>
      </c>
      <c r="F22" s="15">
        <v>30</v>
      </c>
      <c r="G22" s="4"/>
      <c r="H22" s="4"/>
      <c r="I22" s="148">
        <v>1356000</v>
      </c>
      <c r="J22" s="325"/>
    </row>
    <row r="23" spans="1:10" ht="12.75">
      <c r="A23" s="27"/>
      <c r="B23" s="108"/>
      <c r="C23" s="27"/>
      <c r="D23" s="314"/>
      <c r="E23" s="30"/>
      <c r="F23" s="15"/>
      <c r="G23" s="4">
        <v>0</v>
      </c>
      <c r="H23" s="4">
        <v>0</v>
      </c>
      <c r="I23" s="145"/>
      <c r="J23" s="325"/>
    </row>
    <row r="24" spans="1:10" ht="12.75">
      <c r="A24" s="27"/>
      <c r="B24" s="108"/>
      <c r="C24" s="27"/>
      <c r="D24" s="314"/>
      <c r="E24" s="30"/>
      <c r="F24" s="15"/>
      <c r="G24" s="4">
        <v>0</v>
      </c>
      <c r="H24" s="4">
        <v>0</v>
      </c>
      <c r="I24" s="145"/>
      <c r="J24" s="325"/>
    </row>
    <row r="25" spans="1:10" ht="12.75">
      <c r="A25" s="27"/>
      <c r="B25" s="108"/>
      <c r="C25" s="27"/>
      <c r="D25" s="314"/>
      <c r="E25" s="30"/>
      <c r="F25" s="106"/>
      <c r="G25" s="58"/>
      <c r="H25" s="58"/>
      <c r="I25" s="149"/>
      <c r="J25" s="325"/>
    </row>
    <row r="26" spans="1:10" ht="12.75">
      <c r="A26" s="27"/>
      <c r="B26" s="108"/>
      <c r="C26" s="27"/>
      <c r="D26" s="336"/>
      <c r="E26" s="68"/>
      <c r="F26" s="109">
        <v>50</v>
      </c>
      <c r="G26" s="72"/>
      <c r="H26" s="72"/>
      <c r="I26" s="150"/>
      <c r="J26" s="325"/>
    </row>
    <row r="27" spans="1:10" ht="13.5" thickBot="1">
      <c r="A27" s="27"/>
      <c r="B27" s="108"/>
      <c r="C27" s="27"/>
      <c r="D27" s="316" t="s">
        <v>475</v>
      </c>
      <c r="E27" s="335"/>
      <c r="F27" s="107"/>
      <c r="G27" s="16">
        <f>SUM(H19:H19)</f>
        <v>0</v>
      </c>
      <c r="H27" s="16">
        <f>SUM(I19:I19)</f>
        <v>785640</v>
      </c>
      <c r="I27" s="147">
        <f>SUM(I21:I26)</f>
        <v>1374000</v>
      </c>
      <c r="J27" s="325"/>
    </row>
    <row r="28" spans="1:10" ht="23.25" thickTop="1">
      <c r="A28" s="27"/>
      <c r="B28" s="108"/>
      <c r="C28" s="27"/>
      <c r="D28" s="294" t="s">
        <v>292</v>
      </c>
      <c r="E28" s="37" t="s">
        <v>63</v>
      </c>
      <c r="F28" s="14">
        <v>10</v>
      </c>
      <c r="G28" s="5">
        <v>0</v>
      </c>
      <c r="H28" s="5">
        <v>0</v>
      </c>
      <c r="I28" s="143"/>
      <c r="J28" s="325"/>
    </row>
    <row r="29" spans="1:10" ht="12.75">
      <c r="A29" s="27"/>
      <c r="B29" s="108"/>
      <c r="C29" s="27"/>
      <c r="D29" s="315"/>
      <c r="E29" s="30" t="s">
        <v>20</v>
      </c>
      <c r="F29" s="15">
        <v>20</v>
      </c>
      <c r="G29" s="4">
        <v>0</v>
      </c>
      <c r="H29" s="4">
        <v>0</v>
      </c>
      <c r="I29" s="144">
        <v>18000</v>
      </c>
      <c r="J29" s="325"/>
    </row>
    <row r="30" spans="1:10" ht="12.75">
      <c r="A30" s="27"/>
      <c r="B30" s="108"/>
      <c r="C30" s="27"/>
      <c r="D30" s="315"/>
      <c r="E30" s="30" t="s">
        <v>311</v>
      </c>
      <c r="F30" s="15">
        <v>30</v>
      </c>
      <c r="G30" s="4"/>
      <c r="H30" s="4"/>
      <c r="I30" s="144">
        <v>1356000</v>
      </c>
      <c r="J30" s="325"/>
    </row>
    <row r="31" spans="1:10" ht="12.75">
      <c r="A31" s="27"/>
      <c r="B31" s="108"/>
      <c r="C31" s="27"/>
      <c r="D31" s="315"/>
      <c r="E31" s="30" t="s">
        <v>61</v>
      </c>
      <c r="F31" s="15">
        <v>40</v>
      </c>
      <c r="G31" s="4">
        <v>0</v>
      </c>
      <c r="H31" s="4">
        <v>0</v>
      </c>
      <c r="I31" s="145"/>
      <c r="J31" s="325"/>
    </row>
    <row r="32" spans="1:10" ht="12.75">
      <c r="A32" s="27"/>
      <c r="B32" s="108"/>
      <c r="C32" s="27"/>
      <c r="D32" s="315"/>
      <c r="E32" s="30" t="s">
        <v>22</v>
      </c>
      <c r="F32" s="15">
        <v>50</v>
      </c>
      <c r="G32" s="4">
        <v>0</v>
      </c>
      <c r="H32" s="4">
        <v>0</v>
      </c>
      <c r="I32" s="145"/>
      <c r="J32" s="325"/>
    </row>
    <row r="33" spans="1:10" ht="12.75">
      <c r="A33" s="27"/>
      <c r="B33" s="108"/>
      <c r="C33" s="27"/>
      <c r="D33" s="290"/>
      <c r="E33" s="68"/>
      <c r="F33" s="109">
        <v>50</v>
      </c>
      <c r="G33" s="72"/>
      <c r="H33" s="72"/>
      <c r="I33" s="144"/>
      <c r="J33" s="325"/>
    </row>
    <row r="34" spans="1:10" ht="13.5" thickBot="1">
      <c r="A34" s="27"/>
      <c r="B34" s="108"/>
      <c r="C34" s="27"/>
      <c r="D34" s="316" t="s">
        <v>490</v>
      </c>
      <c r="E34" s="335"/>
      <c r="F34" s="107"/>
      <c r="G34" s="16">
        <f>SUM(H27:H27)</f>
        <v>785640</v>
      </c>
      <c r="H34" s="16">
        <f>SUM(I27:I27)</f>
        <v>1374000</v>
      </c>
      <c r="I34" s="147">
        <f>SUM(I29:I33)</f>
        <v>1374000</v>
      </c>
      <c r="J34" s="325"/>
    </row>
    <row r="35" spans="1:10" ht="23.25" thickTop="1">
      <c r="A35" s="108"/>
      <c r="B35" s="108"/>
      <c r="C35" s="27"/>
      <c r="D35" s="294" t="s">
        <v>291</v>
      </c>
      <c r="E35" s="37" t="s">
        <v>63</v>
      </c>
      <c r="F35" s="14">
        <v>10</v>
      </c>
      <c r="G35" s="5">
        <v>0</v>
      </c>
      <c r="H35" s="5">
        <v>0</v>
      </c>
      <c r="I35" s="143"/>
      <c r="J35" s="325"/>
    </row>
    <row r="36" spans="1:10" ht="12.75">
      <c r="A36" s="108"/>
      <c r="B36" s="108"/>
      <c r="C36" s="27"/>
      <c r="D36" s="315"/>
      <c r="E36" s="30" t="s">
        <v>20</v>
      </c>
      <c r="F36" s="15">
        <v>20</v>
      </c>
      <c r="G36" s="4">
        <v>0</v>
      </c>
      <c r="H36" s="4">
        <v>0</v>
      </c>
      <c r="I36" s="144">
        <v>9000</v>
      </c>
      <c r="J36" s="325"/>
    </row>
    <row r="37" spans="1:10" ht="12.75">
      <c r="A37" s="108"/>
      <c r="B37" s="108"/>
      <c r="C37" s="27"/>
      <c r="D37" s="315"/>
      <c r="E37" s="30" t="s">
        <v>311</v>
      </c>
      <c r="F37" s="15">
        <v>30</v>
      </c>
      <c r="G37" s="4"/>
      <c r="H37" s="4"/>
      <c r="I37" s="144">
        <v>678000</v>
      </c>
      <c r="J37" s="325"/>
    </row>
    <row r="38" spans="1:10" ht="12.75">
      <c r="A38" s="108"/>
      <c r="B38" s="108"/>
      <c r="C38" s="27"/>
      <c r="D38" s="315"/>
      <c r="E38" s="30" t="s">
        <v>61</v>
      </c>
      <c r="F38" s="15">
        <v>40</v>
      </c>
      <c r="G38" s="4">
        <v>0</v>
      </c>
      <c r="H38" s="4">
        <v>0</v>
      </c>
      <c r="I38" s="145"/>
      <c r="J38" s="325"/>
    </row>
    <row r="39" spans="1:10" ht="12.75">
      <c r="A39" s="108"/>
      <c r="B39" s="108"/>
      <c r="C39" s="27"/>
      <c r="D39" s="315"/>
      <c r="E39" s="30" t="s">
        <v>22</v>
      </c>
      <c r="F39" s="15">
        <v>50</v>
      </c>
      <c r="G39" s="4">
        <v>0</v>
      </c>
      <c r="H39" s="4">
        <v>0</v>
      </c>
      <c r="I39" s="145"/>
      <c r="J39" s="325"/>
    </row>
    <row r="40" spans="1:10" ht="12.75">
      <c r="A40" s="108"/>
      <c r="B40" s="108"/>
      <c r="C40" s="27"/>
      <c r="D40" s="290"/>
      <c r="E40" s="68"/>
      <c r="F40" s="109">
        <v>50</v>
      </c>
      <c r="G40" s="72"/>
      <c r="H40" s="72"/>
      <c r="I40" s="146"/>
      <c r="J40" s="325"/>
    </row>
    <row r="41" spans="1:10" ht="13.5" thickBot="1">
      <c r="A41" s="108"/>
      <c r="B41" s="108"/>
      <c r="C41" s="27"/>
      <c r="D41" s="316" t="s">
        <v>505</v>
      </c>
      <c r="E41" s="335"/>
      <c r="F41" s="107"/>
      <c r="G41" s="16">
        <f>SUM(H34:H34)</f>
        <v>1374000</v>
      </c>
      <c r="H41" s="16">
        <f>SUM(I34:I34)</f>
        <v>1374000</v>
      </c>
      <c r="I41" s="147">
        <f>SUM(I36:I40)</f>
        <v>687000</v>
      </c>
      <c r="J41" s="326"/>
    </row>
    <row r="42" spans="1:10" ht="13.5" thickTop="1">
      <c r="A42" s="1"/>
      <c r="B42" s="62"/>
      <c r="C42" s="26" t="s">
        <v>319</v>
      </c>
      <c r="D42" s="294" t="s">
        <v>293</v>
      </c>
      <c r="E42" s="37"/>
      <c r="F42" s="14"/>
      <c r="G42" s="5">
        <v>0</v>
      </c>
      <c r="H42" s="5">
        <v>0</v>
      </c>
      <c r="I42" s="143"/>
      <c r="J42" s="327">
        <f>(I50+I62+I73+I84)</f>
        <v>2900000</v>
      </c>
    </row>
    <row r="43" spans="1:10" ht="12.75" customHeight="1">
      <c r="A43" s="61"/>
      <c r="B43" s="62"/>
      <c r="C43" s="314" t="s">
        <v>317</v>
      </c>
      <c r="D43" s="315"/>
      <c r="E43" s="30"/>
      <c r="F43" s="15"/>
      <c r="G43" s="4">
        <v>0</v>
      </c>
      <c r="H43" s="4">
        <v>0</v>
      </c>
      <c r="I43" s="143"/>
      <c r="J43" s="328"/>
    </row>
    <row r="44" spans="1:10" ht="12.75" customHeight="1">
      <c r="A44" s="142"/>
      <c r="B44" s="62"/>
      <c r="C44" s="314"/>
      <c r="D44" s="315"/>
      <c r="E44" s="30" t="s">
        <v>311</v>
      </c>
      <c r="F44" s="15">
        <v>30</v>
      </c>
      <c r="G44" s="4"/>
      <c r="H44" s="4"/>
      <c r="I44" s="143">
        <v>720000</v>
      </c>
      <c r="J44" s="328"/>
    </row>
    <row r="45" spans="1:10" ht="12.75">
      <c r="A45" s="1"/>
      <c r="B45" s="62"/>
      <c r="C45" s="315"/>
      <c r="D45" s="315"/>
      <c r="E45" s="30"/>
      <c r="F45" s="15"/>
      <c r="G45" s="4">
        <v>0</v>
      </c>
      <c r="H45" s="4">
        <v>0</v>
      </c>
      <c r="I45" s="145"/>
      <c r="J45" s="328"/>
    </row>
    <row r="46" spans="1:10" ht="12.75">
      <c r="A46" s="71"/>
      <c r="B46" s="62"/>
      <c r="C46" s="315"/>
      <c r="D46" s="315"/>
      <c r="E46" s="30"/>
      <c r="F46" s="15"/>
      <c r="G46" s="4">
        <v>0</v>
      </c>
      <c r="H46" s="4">
        <v>0</v>
      </c>
      <c r="I46" s="145"/>
      <c r="J46" s="328"/>
    </row>
    <row r="47" spans="1:10" ht="12.75">
      <c r="A47" s="61"/>
      <c r="B47" s="62"/>
      <c r="C47" s="315"/>
      <c r="D47" s="315"/>
      <c r="E47" s="11"/>
      <c r="F47" s="15"/>
      <c r="G47" s="4"/>
      <c r="H47" s="4"/>
      <c r="I47" s="145"/>
      <c r="J47" s="328"/>
    </row>
    <row r="48" spans="1:10" ht="12.75">
      <c r="A48" s="61"/>
      <c r="B48" s="62"/>
      <c r="C48" s="315"/>
      <c r="D48" s="315"/>
      <c r="E48" s="11"/>
      <c r="F48" s="15"/>
      <c r="G48" s="4">
        <v>0</v>
      </c>
      <c r="H48" s="4">
        <v>0</v>
      </c>
      <c r="I48" s="145"/>
      <c r="J48" s="328"/>
    </row>
    <row r="49" spans="1:10" ht="57" customHeight="1">
      <c r="A49" s="61"/>
      <c r="B49" s="62"/>
      <c r="C49" s="315"/>
      <c r="D49" s="290"/>
      <c r="E49" s="7"/>
      <c r="F49" s="15"/>
      <c r="G49" s="4">
        <v>0</v>
      </c>
      <c r="H49" s="4">
        <v>0</v>
      </c>
      <c r="I49" s="145"/>
      <c r="J49" s="328"/>
    </row>
    <row r="50" spans="1:10" ht="13.5" thickBot="1">
      <c r="A50" s="61"/>
      <c r="B50" s="62"/>
      <c r="C50" s="315"/>
      <c r="D50" s="316" t="s">
        <v>460</v>
      </c>
      <c r="E50" s="317"/>
      <c r="F50" s="318"/>
      <c r="G50" s="16">
        <f>SUM(G42:G42)</f>
        <v>0</v>
      </c>
      <c r="H50" s="16">
        <f>SUM(H42:H42)</f>
        <v>0</v>
      </c>
      <c r="I50" s="147">
        <f>SUM(I44:I49)</f>
        <v>720000</v>
      </c>
      <c r="J50" s="328"/>
    </row>
    <row r="51" spans="1:10" ht="13.5" thickTop="1">
      <c r="A51" s="61"/>
      <c r="B51" s="62"/>
      <c r="C51" s="27"/>
      <c r="D51" s="314" t="s">
        <v>294</v>
      </c>
      <c r="E51" s="37"/>
      <c r="F51" s="14"/>
      <c r="G51" s="5">
        <v>0</v>
      </c>
      <c r="H51" s="5">
        <v>0</v>
      </c>
      <c r="I51" s="143"/>
      <c r="J51" s="328"/>
    </row>
    <row r="52" spans="1:10" ht="12.75">
      <c r="A52" s="61"/>
      <c r="B52" s="62"/>
      <c r="C52" s="68"/>
      <c r="D52" s="315"/>
      <c r="E52" s="30"/>
      <c r="F52" s="15"/>
      <c r="G52" s="4">
        <v>0</v>
      </c>
      <c r="H52" s="4">
        <v>0</v>
      </c>
      <c r="I52" s="143"/>
      <c r="J52" s="328"/>
    </row>
    <row r="53" spans="1:10" ht="12.75">
      <c r="A53" s="61"/>
      <c r="B53" s="62"/>
      <c r="C53" s="68"/>
      <c r="D53" s="315"/>
      <c r="E53" s="30" t="s">
        <v>311</v>
      </c>
      <c r="F53" s="15">
        <v>30</v>
      </c>
      <c r="G53" s="4"/>
      <c r="H53" s="4"/>
      <c r="I53" s="143">
        <v>920000</v>
      </c>
      <c r="J53" s="328"/>
    </row>
    <row r="54" spans="1:10" ht="12.75">
      <c r="A54" s="61"/>
      <c r="B54" s="62"/>
      <c r="C54" s="39"/>
      <c r="D54" s="315"/>
      <c r="E54" s="30"/>
      <c r="F54" s="15"/>
      <c r="G54" s="4">
        <v>0</v>
      </c>
      <c r="H54" s="4">
        <v>0</v>
      </c>
      <c r="I54" s="145"/>
      <c r="J54" s="328"/>
    </row>
    <row r="55" spans="1:10" ht="12.75">
      <c r="A55" s="61"/>
      <c r="B55" s="62"/>
      <c r="C55" s="39"/>
      <c r="D55" s="315"/>
      <c r="E55" s="30"/>
      <c r="F55" s="15"/>
      <c r="G55" s="4">
        <v>0</v>
      </c>
      <c r="H55" s="4">
        <v>0</v>
      </c>
      <c r="I55" s="145"/>
      <c r="J55" s="328"/>
    </row>
    <row r="56" spans="1:10" ht="12.75">
      <c r="A56" s="61"/>
      <c r="B56" s="62"/>
      <c r="C56" s="39"/>
      <c r="D56" s="315"/>
      <c r="E56" s="11"/>
      <c r="F56" s="15"/>
      <c r="G56" s="17"/>
      <c r="H56" s="4"/>
      <c r="I56" s="145"/>
      <c r="J56" s="328"/>
    </row>
    <row r="57" spans="1:10" ht="12.75">
      <c r="A57" s="61"/>
      <c r="B57" s="62"/>
      <c r="C57" s="39"/>
      <c r="D57" s="315"/>
      <c r="E57" s="11"/>
      <c r="F57" s="15"/>
      <c r="G57" s="17"/>
      <c r="H57" s="4"/>
      <c r="I57" s="145"/>
      <c r="J57" s="328"/>
    </row>
    <row r="58" spans="1:10" ht="12.75">
      <c r="A58" s="61"/>
      <c r="B58" s="62"/>
      <c r="C58" s="39"/>
      <c r="D58" s="315"/>
      <c r="E58" s="11"/>
      <c r="F58" s="15"/>
      <c r="G58" s="17"/>
      <c r="H58" s="4"/>
      <c r="I58" s="145"/>
      <c r="J58" s="328"/>
    </row>
    <row r="59" spans="1:10" ht="12.75">
      <c r="A59" s="61"/>
      <c r="B59" s="62"/>
      <c r="C59" s="39"/>
      <c r="D59" s="315"/>
      <c r="E59" s="11"/>
      <c r="F59" s="15"/>
      <c r="G59" s="17"/>
      <c r="H59" s="4"/>
      <c r="I59" s="145"/>
      <c r="J59" s="328"/>
    </row>
    <row r="60" spans="1:10" ht="12.75">
      <c r="A60" s="61"/>
      <c r="B60" s="62"/>
      <c r="C60" s="39"/>
      <c r="D60" s="315"/>
      <c r="E60" s="11"/>
      <c r="F60" s="15"/>
      <c r="G60" s="17"/>
      <c r="H60" s="4"/>
      <c r="I60" s="145"/>
      <c r="J60" s="328"/>
    </row>
    <row r="61" spans="1:10" ht="18.75" customHeight="1">
      <c r="A61" s="61"/>
      <c r="B61" s="62"/>
      <c r="C61" s="39"/>
      <c r="D61" s="315"/>
      <c r="E61" s="7"/>
      <c r="F61" s="15"/>
      <c r="G61" s="4"/>
      <c r="H61" s="4"/>
      <c r="I61" s="145"/>
      <c r="J61" s="328"/>
    </row>
    <row r="62" spans="1:10" ht="13.5" thickBot="1">
      <c r="A62" s="61"/>
      <c r="B62" s="62"/>
      <c r="C62" s="39"/>
      <c r="D62" s="316" t="s">
        <v>476</v>
      </c>
      <c r="E62" s="320"/>
      <c r="F62" s="318"/>
      <c r="G62" s="16">
        <f>SUM(G45:G48)</f>
        <v>0</v>
      </c>
      <c r="H62" s="16">
        <f>SUM(H45:H48)</f>
        <v>0</v>
      </c>
      <c r="I62" s="147">
        <f>SUM(I53:I61)</f>
        <v>920000</v>
      </c>
      <c r="J62" s="328"/>
    </row>
    <row r="63" spans="1:10" ht="13.5" thickTop="1">
      <c r="A63" s="61"/>
      <c r="B63" s="62"/>
      <c r="C63" s="68"/>
      <c r="D63" s="291" t="s">
        <v>294</v>
      </c>
      <c r="E63" s="37"/>
      <c r="F63" s="14"/>
      <c r="G63" s="5">
        <v>0</v>
      </c>
      <c r="H63" s="5">
        <v>0</v>
      </c>
      <c r="I63" s="143"/>
      <c r="J63" s="328"/>
    </row>
    <row r="64" spans="1:10" ht="12.75">
      <c r="A64" s="61"/>
      <c r="B64" s="62"/>
      <c r="C64" s="39"/>
      <c r="D64" s="292"/>
      <c r="E64" s="30"/>
      <c r="F64" s="15"/>
      <c r="G64" s="4">
        <v>0</v>
      </c>
      <c r="H64" s="4">
        <v>0</v>
      </c>
      <c r="I64" s="143"/>
      <c r="J64" s="328"/>
    </row>
    <row r="65" spans="1:10" ht="12.75">
      <c r="A65" s="61"/>
      <c r="B65" s="62"/>
      <c r="C65" s="39"/>
      <c r="D65" s="292"/>
      <c r="E65" s="30" t="s">
        <v>311</v>
      </c>
      <c r="F65" s="15">
        <v>30</v>
      </c>
      <c r="G65" s="4"/>
      <c r="H65" s="4"/>
      <c r="I65" s="143">
        <v>920000</v>
      </c>
      <c r="J65" s="328"/>
    </row>
    <row r="66" spans="1:10" ht="12.75">
      <c r="A66" s="61"/>
      <c r="B66" s="62"/>
      <c r="C66" s="39"/>
      <c r="D66" s="292"/>
      <c r="E66" s="30"/>
      <c r="F66" s="15"/>
      <c r="G66" s="4">
        <v>0</v>
      </c>
      <c r="H66" s="4">
        <v>0</v>
      </c>
      <c r="I66" s="145"/>
      <c r="J66" s="328"/>
    </row>
    <row r="67" spans="1:10" ht="12.75">
      <c r="A67" s="61"/>
      <c r="B67" s="62"/>
      <c r="C67" s="39"/>
      <c r="D67" s="292"/>
      <c r="E67" s="30"/>
      <c r="F67" s="15"/>
      <c r="G67" s="4">
        <v>0</v>
      </c>
      <c r="H67" s="4">
        <v>0</v>
      </c>
      <c r="I67" s="145"/>
      <c r="J67" s="328"/>
    </row>
    <row r="68" spans="1:10" ht="12.75">
      <c r="A68" s="61"/>
      <c r="B68" s="62"/>
      <c r="C68" s="39"/>
      <c r="D68" s="292"/>
      <c r="E68" s="69"/>
      <c r="F68" s="15"/>
      <c r="G68" s="4"/>
      <c r="H68" s="4"/>
      <c r="I68" s="145"/>
      <c r="J68" s="328"/>
    </row>
    <row r="69" spans="1:10" ht="12.75">
      <c r="A69" s="61"/>
      <c r="B69" s="62"/>
      <c r="C69" s="39"/>
      <c r="D69" s="292"/>
      <c r="E69" s="69"/>
      <c r="F69" s="51"/>
      <c r="G69" s="4"/>
      <c r="H69" s="4"/>
      <c r="I69" s="145"/>
      <c r="J69" s="328"/>
    </row>
    <row r="70" spans="1:10" ht="12.75">
      <c r="A70" s="61"/>
      <c r="B70" s="62"/>
      <c r="C70" s="39"/>
      <c r="D70" s="292"/>
      <c r="E70" s="69"/>
      <c r="F70" s="51"/>
      <c r="G70" s="4"/>
      <c r="H70" s="4"/>
      <c r="I70" s="145"/>
      <c r="J70" s="328"/>
    </row>
    <row r="71" spans="1:10" ht="12.75">
      <c r="A71" s="61"/>
      <c r="B71" s="62"/>
      <c r="C71" s="39"/>
      <c r="D71" s="292"/>
      <c r="E71" s="69"/>
      <c r="F71" s="51"/>
      <c r="G71" s="4"/>
      <c r="H71" s="4"/>
      <c r="I71" s="145"/>
      <c r="J71" s="328"/>
    </row>
    <row r="72" spans="1:10" ht="30.75" customHeight="1">
      <c r="A72" s="61"/>
      <c r="B72" s="62"/>
      <c r="C72" s="39"/>
      <c r="D72" s="287"/>
      <c r="E72" s="70"/>
      <c r="F72" s="51"/>
      <c r="G72" s="4"/>
      <c r="H72" s="4"/>
      <c r="I72" s="145"/>
      <c r="J72" s="328"/>
    </row>
    <row r="73" spans="1:10" ht="13.5" thickBot="1">
      <c r="A73" s="61"/>
      <c r="B73" s="62"/>
      <c r="C73" s="39"/>
      <c r="D73" s="319" t="s">
        <v>491</v>
      </c>
      <c r="E73" s="320"/>
      <c r="F73" s="318"/>
      <c r="G73" s="16">
        <f>SUM(G51:G61)</f>
        <v>0</v>
      </c>
      <c r="H73" s="16">
        <f>SUM(H51:H61)</f>
        <v>0</v>
      </c>
      <c r="I73" s="147">
        <f>SUM(I65:I72)</f>
        <v>920000</v>
      </c>
      <c r="J73" s="328"/>
    </row>
    <row r="74" spans="1:10" ht="13.5" thickTop="1">
      <c r="A74" s="61"/>
      <c r="B74" s="62"/>
      <c r="C74" s="39"/>
      <c r="D74" s="321" t="s">
        <v>295</v>
      </c>
      <c r="E74" s="37"/>
      <c r="F74" s="14"/>
      <c r="G74" s="5">
        <v>0</v>
      </c>
      <c r="H74" s="5">
        <v>0</v>
      </c>
      <c r="I74" s="143"/>
      <c r="J74" s="328"/>
    </row>
    <row r="75" spans="1:10" ht="12.75">
      <c r="A75" s="61"/>
      <c r="B75" s="62"/>
      <c r="C75" s="39"/>
      <c r="D75" s="322"/>
      <c r="E75" s="30"/>
      <c r="F75" s="15"/>
      <c r="G75" s="4">
        <v>0</v>
      </c>
      <c r="H75" s="4">
        <v>0</v>
      </c>
      <c r="I75" s="143"/>
      <c r="J75" s="328"/>
    </row>
    <row r="76" spans="1:10" ht="12.75">
      <c r="A76" s="61"/>
      <c r="B76" s="62"/>
      <c r="C76" s="39"/>
      <c r="D76" s="322"/>
      <c r="E76" s="30" t="s">
        <v>311</v>
      </c>
      <c r="F76" s="15">
        <v>30</v>
      </c>
      <c r="G76" s="4"/>
      <c r="H76" s="4"/>
      <c r="I76" s="143">
        <v>340000</v>
      </c>
      <c r="J76" s="328"/>
    </row>
    <row r="77" spans="1:10" ht="12.75">
      <c r="A77" s="61"/>
      <c r="B77" s="62"/>
      <c r="C77" s="39"/>
      <c r="D77" s="322"/>
      <c r="E77" s="30"/>
      <c r="F77" s="15"/>
      <c r="G77" s="4">
        <v>0</v>
      </c>
      <c r="H77" s="4">
        <v>0</v>
      </c>
      <c r="I77" s="145"/>
      <c r="J77" s="328"/>
    </row>
    <row r="78" spans="1:10" ht="12.75">
      <c r="A78" s="61"/>
      <c r="B78" s="62"/>
      <c r="C78" s="39"/>
      <c r="D78" s="322"/>
      <c r="E78" s="30"/>
      <c r="F78" s="15"/>
      <c r="G78" s="4">
        <v>0</v>
      </c>
      <c r="H78" s="4">
        <v>0</v>
      </c>
      <c r="I78" s="145"/>
      <c r="J78" s="328"/>
    </row>
    <row r="79" spans="1:10" ht="12.75">
      <c r="A79" s="61"/>
      <c r="B79" s="62"/>
      <c r="C79" s="39"/>
      <c r="D79" s="322"/>
      <c r="E79" s="69"/>
      <c r="F79" s="15"/>
      <c r="G79" s="4"/>
      <c r="H79" s="4"/>
      <c r="I79" s="145"/>
      <c r="J79" s="328"/>
    </row>
    <row r="80" spans="1:10" ht="12.75">
      <c r="A80" s="61"/>
      <c r="B80" s="62"/>
      <c r="C80" s="39"/>
      <c r="D80" s="322"/>
      <c r="E80" s="69"/>
      <c r="F80" s="51"/>
      <c r="G80" s="4"/>
      <c r="H80" s="4"/>
      <c r="I80" s="145"/>
      <c r="J80" s="328"/>
    </row>
    <row r="81" spans="1:10" ht="12.75">
      <c r="A81" s="61"/>
      <c r="B81" s="62"/>
      <c r="C81" s="39"/>
      <c r="D81" s="322"/>
      <c r="E81" s="69"/>
      <c r="F81" s="51"/>
      <c r="G81" s="4"/>
      <c r="H81" s="4"/>
      <c r="I81" s="145"/>
      <c r="J81" s="328"/>
    </row>
    <row r="82" spans="1:10" ht="12.75">
      <c r="A82" s="61"/>
      <c r="B82" s="62"/>
      <c r="C82" s="39"/>
      <c r="D82" s="322"/>
      <c r="E82" s="69"/>
      <c r="F82" s="51"/>
      <c r="G82" s="4"/>
      <c r="H82" s="4"/>
      <c r="I82" s="145"/>
      <c r="J82" s="328"/>
    </row>
    <row r="83" spans="1:10" ht="12.75">
      <c r="A83" s="61"/>
      <c r="B83" s="62"/>
      <c r="C83" s="39"/>
      <c r="D83" s="323"/>
      <c r="E83" s="70"/>
      <c r="F83" s="51"/>
      <c r="G83" s="4"/>
      <c r="H83" s="4"/>
      <c r="I83" s="145"/>
      <c r="J83" s="328"/>
    </row>
    <row r="84" spans="1:10" ht="13.5" thickBot="1">
      <c r="A84" s="61"/>
      <c r="B84" s="62"/>
      <c r="C84" s="39"/>
      <c r="D84" s="316" t="s">
        <v>506</v>
      </c>
      <c r="E84" s="317"/>
      <c r="F84" s="318"/>
      <c r="G84" s="16">
        <f>SUM(G62:G72)</f>
        <v>0</v>
      </c>
      <c r="H84" s="16">
        <f>SUM(H62:H72)</f>
        <v>0</v>
      </c>
      <c r="I84" s="147">
        <f>SUM(I76:I83)</f>
        <v>340000</v>
      </c>
      <c r="J84" s="329"/>
    </row>
    <row r="85" spans="1:10" ht="23.25" thickTop="1">
      <c r="A85" s="61"/>
      <c r="B85" s="62"/>
      <c r="C85" s="26" t="s">
        <v>320</v>
      </c>
      <c r="D85" s="295" t="s">
        <v>430</v>
      </c>
      <c r="E85" s="37" t="s">
        <v>63</v>
      </c>
      <c r="F85" s="14">
        <v>10</v>
      </c>
      <c r="G85" s="5">
        <v>0</v>
      </c>
      <c r="H85" s="5">
        <v>0</v>
      </c>
      <c r="I85" s="143">
        <v>77160</v>
      </c>
      <c r="J85" s="330">
        <f>(I92+I103+I113+I123)</f>
        <v>681960</v>
      </c>
    </row>
    <row r="86" spans="1:10" ht="12.75" customHeight="1">
      <c r="A86" s="61"/>
      <c r="B86" s="62"/>
      <c r="C86" s="322" t="s">
        <v>98</v>
      </c>
      <c r="D86" s="296"/>
      <c r="E86" s="30" t="s">
        <v>20</v>
      </c>
      <c r="F86" s="15">
        <v>20</v>
      </c>
      <c r="G86" s="4">
        <v>0</v>
      </c>
      <c r="H86" s="4">
        <v>0</v>
      </c>
      <c r="I86" s="145">
        <v>4800</v>
      </c>
      <c r="J86" s="331"/>
    </row>
    <row r="87" spans="1:10" ht="12.75">
      <c r="A87" s="61"/>
      <c r="B87" s="62"/>
      <c r="C87" s="296"/>
      <c r="D87" s="296"/>
      <c r="E87" s="30"/>
      <c r="F87" s="15"/>
      <c r="G87" s="4">
        <v>0</v>
      </c>
      <c r="H87" s="4">
        <v>0</v>
      </c>
      <c r="I87" s="145"/>
      <c r="J87" s="331"/>
    </row>
    <row r="88" spans="1:10" ht="12.75">
      <c r="A88" s="61"/>
      <c r="B88" s="62"/>
      <c r="C88" s="296"/>
      <c r="D88" s="296"/>
      <c r="E88" s="30"/>
      <c r="F88" s="15"/>
      <c r="G88" s="4">
        <v>0</v>
      </c>
      <c r="H88" s="4">
        <v>0</v>
      </c>
      <c r="I88" s="145"/>
      <c r="J88" s="331"/>
    </row>
    <row r="89" spans="1:10" ht="12.75">
      <c r="A89" s="61"/>
      <c r="B89" s="62"/>
      <c r="C89" s="296"/>
      <c r="D89" s="296"/>
      <c r="E89" s="11"/>
      <c r="F89" s="15"/>
      <c r="G89" s="4"/>
      <c r="H89" s="4"/>
      <c r="I89" s="145"/>
      <c r="J89" s="331"/>
    </row>
    <row r="90" spans="1:10" ht="12.75">
      <c r="A90" s="61"/>
      <c r="B90" s="62"/>
      <c r="C90" s="296"/>
      <c r="D90" s="296"/>
      <c r="E90" s="11"/>
      <c r="F90" s="15"/>
      <c r="G90" s="4">
        <v>0</v>
      </c>
      <c r="H90" s="4">
        <v>0</v>
      </c>
      <c r="I90" s="145"/>
      <c r="J90" s="331"/>
    </row>
    <row r="91" spans="1:10" ht="57" customHeight="1">
      <c r="A91" s="61"/>
      <c r="B91" s="62"/>
      <c r="C91" s="296"/>
      <c r="D91" s="297"/>
      <c r="E91" s="7"/>
      <c r="F91" s="15"/>
      <c r="G91" s="4">
        <v>0</v>
      </c>
      <c r="H91" s="4">
        <v>0</v>
      </c>
      <c r="I91" s="145"/>
      <c r="J91" s="331"/>
    </row>
    <row r="92" spans="1:10" ht="13.5" thickBot="1">
      <c r="A92" s="61"/>
      <c r="B92" s="62"/>
      <c r="C92" s="296"/>
      <c r="D92" s="316" t="s">
        <v>461</v>
      </c>
      <c r="E92" s="317"/>
      <c r="F92" s="318"/>
      <c r="G92" s="16">
        <f>SUM(G71:G85)</f>
        <v>0</v>
      </c>
      <c r="H92" s="16">
        <f>SUM(H71:H85)</f>
        <v>0</v>
      </c>
      <c r="I92" s="147">
        <f>SUM(I85:I91)</f>
        <v>81960</v>
      </c>
      <c r="J92" s="331"/>
    </row>
    <row r="93" spans="1:10" ht="13.5" thickTop="1">
      <c r="A93" s="61"/>
      <c r="B93" s="62"/>
      <c r="C93" s="27"/>
      <c r="D93" s="322" t="s">
        <v>455</v>
      </c>
      <c r="E93" s="37"/>
      <c r="F93" s="14"/>
      <c r="G93" s="5">
        <v>0</v>
      </c>
      <c r="H93" s="5">
        <v>0</v>
      </c>
      <c r="I93" s="143"/>
      <c r="J93" s="331"/>
    </row>
    <row r="94" spans="1:10" ht="12.75">
      <c r="A94" s="61"/>
      <c r="B94" s="62"/>
      <c r="C94" s="68"/>
      <c r="D94" s="296"/>
      <c r="E94" s="30" t="s">
        <v>20</v>
      </c>
      <c r="F94" s="15">
        <v>20</v>
      </c>
      <c r="G94" s="4">
        <v>0</v>
      </c>
      <c r="H94" s="4">
        <v>0</v>
      </c>
      <c r="I94" s="145">
        <v>200000</v>
      </c>
      <c r="J94" s="331"/>
    </row>
    <row r="95" spans="1:10" ht="12.75">
      <c r="A95" s="61"/>
      <c r="B95" s="62"/>
      <c r="C95" s="39"/>
      <c r="D95" s="296"/>
      <c r="E95" s="30"/>
      <c r="F95" s="15"/>
      <c r="G95" s="4">
        <v>0</v>
      </c>
      <c r="H95" s="4">
        <v>0</v>
      </c>
      <c r="I95" s="145"/>
      <c r="J95" s="331"/>
    </row>
    <row r="96" spans="1:10" ht="12.75">
      <c r="A96" s="61"/>
      <c r="B96" s="62"/>
      <c r="C96" s="39"/>
      <c r="D96" s="296"/>
      <c r="E96" s="30"/>
      <c r="F96" s="15"/>
      <c r="G96" s="4">
        <v>0</v>
      </c>
      <c r="H96" s="4">
        <v>0</v>
      </c>
      <c r="I96" s="145"/>
      <c r="J96" s="331"/>
    </row>
    <row r="97" spans="1:10" ht="12.75">
      <c r="A97" s="61"/>
      <c r="B97" s="62"/>
      <c r="C97" s="39"/>
      <c r="D97" s="296"/>
      <c r="E97" s="11"/>
      <c r="F97" s="15"/>
      <c r="G97" s="17"/>
      <c r="H97" s="4"/>
      <c r="I97" s="145"/>
      <c r="J97" s="331"/>
    </row>
    <row r="98" spans="1:10" ht="12.75">
      <c r="A98" s="61"/>
      <c r="B98" s="62"/>
      <c r="C98" s="39"/>
      <c r="D98" s="296"/>
      <c r="E98" s="11"/>
      <c r="F98" s="15"/>
      <c r="G98" s="17"/>
      <c r="H98" s="4"/>
      <c r="I98" s="145"/>
      <c r="J98" s="331"/>
    </row>
    <row r="99" spans="1:10" ht="12.75">
      <c r="A99" s="61"/>
      <c r="B99" s="62"/>
      <c r="C99" s="39"/>
      <c r="D99" s="296"/>
      <c r="E99" s="11"/>
      <c r="F99" s="15"/>
      <c r="G99" s="17"/>
      <c r="H99" s="4"/>
      <c r="I99" s="145"/>
      <c r="J99" s="331"/>
    </row>
    <row r="100" spans="1:10" ht="12.75">
      <c r="A100" s="61"/>
      <c r="B100" s="62"/>
      <c r="C100" s="39"/>
      <c r="D100" s="296"/>
      <c r="E100" s="11"/>
      <c r="F100" s="15"/>
      <c r="G100" s="17"/>
      <c r="H100" s="4"/>
      <c r="I100" s="145"/>
      <c r="J100" s="331"/>
    </row>
    <row r="101" spans="1:10" ht="12.75">
      <c r="A101" s="61"/>
      <c r="B101" s="62"/>
      <c r="C101" s="39"/>
      <c r="D101" s="296"/>
      <c r="E101" s="11"/>
      <c r="F101" s="15"/>
      <c r="G101" s="17"/>
      <c r="H101" s="4"/>
      <c r="I101" s="145"/>
      <c r="J101" s="331"/>
    </row>
    <row r="102" spans="1:10" ht="12.75">
      <c r="A102" s="61"/>
      <c r="B102" s="62"/>
      <c r="C102" s="39"/>
      <c r="D102" s="296"/>
      <c r="E102" s="7"/>
      <c r="F102" s="15"/>
      <c r="G102" s="4"/>
      <c r="H102" s="4"/>
      <c r="I102" s="145"/>
      <c r="J102" s="331"/>
    </row>
    <row r="103" spans="1:10" ht="13.5" thickBot="1">
      <c r="A103" s="61"/>
      <c r="B103" s="62"/>
      <c r="C103" s="39"/>
      <c r="D103" s="319" t="s">
        <v>477</v>
      </c>
      <c r="E103" s="320"/>
      <c r="F103" s="318"/>
      <c r="G103" s="16">
        <f>SUM(G87:G90)</f>
        <v>0</v>
      </c>
      <c r="H103" s="16">
        <f>SUM(H87:H90)</f>
        <v>0</v>
      </c>
      <c r="I103" s="147">
        <f>SUM(I94:I102)</f>
        <v>200000</v>
      </c>
      <c r="J103" s="331"/>
    </row>
    <row r="104" spans="1:10" ht="13.5" thickTop="1">
      <c r="A104" s="61"/>
      <c r="B104" s="62"/>
      <c r="C104" s="68"/>
      <c r="D104" s="321" t="s">
        <v>455</v>
      </c>
      <c r="E104" s="37"/>
      <c r="F104" s="14"/>
      <c r="G104" s="5">
        <v>0</v>
      </c>
      <c r="H104" s="5">
        <v>0</v>
      </c>
      <c r="I104" s="143"/>
      <c r="J104" s="331"/>
    </row>
    <row r="105" spans="1:10" ht="12.75">
      <c r="A105" s="61"/>
      <c r="B105" s="62"/>
      <c r="C105" s="39"/>
      <c r="D105" s="322"/>
      <c r="E105" s="30" t="s">
        <v>20</v>
      </c>
      <c r="F105" s="15">
        <v>20</v>
      </c>
      <c r="G105" s="4">
        <v>0</v>
      </c>
      <c r="H105" s="4">
        <v>0</v>
      </c>
      <c r="I105" s="145">
        <v>200000</v>
      </c>
      <c r="J105" s="331"/>
    </row>
    <row r="106" spans="1:10" ht="12.75">
      <c r="A106" s="61"/>
      <c r="B106" s="62"/>
      <c r="C106" s="39"/>
      <c r="D106" s="322"/>
      <c r="E106" s="30"/>
      <c r="F106" s="15"/>
      <c r="G106" s="4">
        <v>0</v>
      </c>
      <c r="H106" s="4">
        <v>0</v>
      </c>
      <c r="I106" s="145"/>
      <c r="J106" s="331"/>
    </row>
    <row r="107" spans="1:10" ht="12.75">
      <c r="A107" s="61"/>
      <c r="B107" s="62"/>
      <c r="C107" s="39"/>
      <c r="D107" s="322"/>
      <c r="E107" s="30"/>
      <c r="F107" s="15"/>
      <c r="G107" s="4">
        <v>0</v>
      </c>
      <c r="H107" s="4">
        <v>0</v>
      </c>
      <c r="I107" s="145"/>
      <c r="J107" s="331"/>
    </row>
    <row r="108" spans="1:10" ht="12.75">
      <c r="A108" s="61"/>
      <c r="B108" s="62"/>
      <c r="C108" s="39"/>
      <c r="D108" s="322"/>
      <c r="E108" s="69"/>
      <c r="F108" s="15"/>
      <c r="G108" s="4"/>
      <c r="H108" s="4"/>
      <c r="I108" s="145"/>
      <c r="J108" s="331"/>
    </row>
    <row r="109" spans="1:10" ht="12.75">
      <c r="A109" s="61"/>
      <c r="B109" s="62"/>
      <c r="C109" s="39"/>
      <c r="D109" s="322"/>
      <c r="E109" s="69"/>
      <c r="F109" s="51"/>
      <c r="G109" s="4"/>
      <c r="H109" s="4"/>
      <c r="I109" s="145"/>
      <c r="J109" s="331"/>
    </row>
    <row r="110" spans="1:10" ht="12.75">
      <c r="A110" s="61"/>
      <c r="B110" s="62"/>
      <c r="C110" s="39"/>
      <c r="D110" s="322"/>
      <c r="E110" s="69"/>
      <c r="F110" s="51"/>
      <c r="G110" s="4"/>
      <c r="H110" s="4"/>
      <c r="I110" s="145"/>
      <c r="J110" s="331"/>
    </row>
    <row r="111" spans="1:10" ht="12.75">
      <c r="A111" s="61"/>
      <c r="B111" s="62"/>
      <c r="C111" s="39"/>
      <c r="D111" s="322"/>
      <c r="E111" s="69"/>
      <c r="F111" s="51"/>
      <c r="G111" s="4"/>
      <c r="H111" s="4"/>
      <c r="I111" s="145"/>
      <c r="J111" s="331"/>
    </row>
    <row r="112" spans="1:10" ht="19.5" customHeight="1">
      <c r="A112" s="61"/>
      <c r="B112" s="62"/>
      <c r="C112" s="39"/>
      <c r="D112" s="323"/>
      <c r="E112" s="70"/>
      <c r="F112" s="51"/>
      <c r="G112" s="4"/>
      <c r="H112" s="4"/>
      <c r="I112" s="145"/>
      <c r="J112" s="331"/>
    </row>
    <row r="113" spans="1:10" ht="13.5" thickBot="1">
      <c r="A113" s="61"/>
      <c r="B113" s="62"/>
      <c r="C113" s="39"/>
      <c r="D113" s="319" t="s">
        <v>492</v>
      </c>
      <c r="E113" s="320"/>
      <c r="F113" s="318"/>
      <c r="G113" s="16">
        <f>SUM(G93:G102)</f>
        <v>0</v>
      </c>
      <c r="H113" s="16">
        <f>SUM(H93:H102)</f>
        <v>0</v>
      </c>
      <c r="I113" s="147">
        <f>SUM(I105:I112)</f>
        <v>200000</v>
      </c>
      <c r="J113" s="331"/>
    </row>
    <row r="114" spans="1:10" ht="13.5" thickTop="1">
      <c r="A114" s="61"/>
      <c r="B114" s="62"/>
      <c r="C114" s="39"/>
      <c r="D114" s="321" t="s">
        <v>318</v>
      </c>
      <c r="E114" s="37"/>
      <c r="F114" s="14"/>
      <c r="G114" s="5">
        <v>0</v>
      </c>
      <c r="H114" s="5">
        <v>0</v>
      </c>
      <c r="I114" s="143"/>
      <c r="J114" s="331"/>
    </row>
    <row r="115" spans="1:10" ht="12.75">
      <c r="A115" s="61"/>
      <c r="B115" s="62"/>
      <c r="C115" s="39"/>
      <c r="D115" s="322"/>
      <c r="E115" s="30" t="s">
        <v>20</v>
      </c>
      <c r="F115" s="15">
        <v>20</v>
      </c>
      <c r="G115" s="4">
        <v>0</v>
      </c>
      <c r="H115" s="4">
        <v>0</v>
      </c>
      <c r="I115" s="144">
        <v>200000</v>
      </c>
      <c r="J115" s="331"/>
    </row>
    <row r="116" spans="1:10" ht="12.75">
      <c r="A116" s="61"/>
      <c r="B116" s="62"/>
      <c r="C116" s="39"/>
      <c r="D116" s="322"/>
      <c r="E116" s="30"/>
      <c r="F116" s="15"/>
      <c r="G116" s="4">
        <v>0</v>
      </c>
      <c r="H116" s="4">
        <v>0</v>
      </c>
      <c r="I116" s="145"/>
      <c r="J116" s="331"/>
    </row>
    <row r="117" spans="1:10" ht="12.75">
      <c r="A117" s="61"/>
      <c r="B117" s="62"/>
      <c r="C117" s="39"/>
      <c r="D117" s="322"/>
      <c r="E117" s="30"/>
      <c r="F117" s="15"/>
      <c r="G117" s="4">
        <v>0</v>
      </c>
      <c r="H117" s="4">
        <v>0</v>
      </c>
      <c r="I117" s="145"/>
      <c r="J117" s="331"/>
    </row>
    <row r="118" spans="1:10" ht="12.75">
      <c r="A118" s="61"/>
      <c r="B118" s="62"/>
      <c r="C118" s="39"/>
      <c r="D118" s="322"/>
      <c r="E118" s="69"/>
      <c r="F118" s="15"/>
      <c r="G118" s="4"/>
      <c r="H118" s="4"/>
      <c r="I118" s="145"/>
      <c r="J118" s="331"/>
    </row>
    <row r="119" spans="1:10" ht="12.75">
      <c r="A119" s="61"/>
      <c r="B119" s="62"/>
      <c r="C119" s="39"/>
      <c r="D119" s="322"/>
      <c r="E119" s="69"/>
      <c r="F119" s="51"/>
      <c r="G119" s="4"/>
      <c r="H119" s="4"/>
      <c r="I119" s="145"/>
      <c r="J119" s="331"/>
    </row>
    <row r="120" spans="1:10" ht="12.75">
      <c r="A120" s="61"/>
      <c r="B120" s="62"/>
      <c r="C120" s="39"/>
      <c r="D120" s="322"/>
      <c r="E120" s="69"/>
      <c r="F120" s="51"/>
      <c r="G120" s="4"/>
      <c r="H120" s="4"/>
      <c r="I120" s="145"/>
      <c r="J120" s="331"/>
    </row>
    <row r="121" spans="1:10" ht="12.75">
      <c r="A121" s="61"/>
      <c r="B121" s="62"/>
      <c r="C121" s="39"/>
      <c r="D121" s="322"/>
      <c r="E121" s="69"/>
      <c r="F121" s="51"/>
      <c r="G121" s="4"/>
      <c r="H121" s="4"/>
      <c r="I121" s="145"/>
      <c r="J121" s="331"/>
    </row>
    <row r="122" spans="1:10" ht="12.75">
      <c r="A122" s="61"/>
      <c r="B122" s="62"/>
      <c r="C122" s="39"/>
      <c r="D122" s="323"/>
      <c r="E122" s="70"/>
      <c r="F122" s="51"/>
      <c r="G122" s="4"/>
      <c r="H122" s="4"/>
      <c r="I122" s="145"/>
      <c r="J122" s="331"/>
    </row>
    <row r="123" spans="1:10" ht="13.5" thickBot="1">
      <c r="A123" s="61"/>
      <c r="B123" s="62"/>
      <c r="C123" s="39"/>
      <c r="D123" s="319" t="s">
        <v>507</v>
      </c>
      <c r="E123" s="320"/>
      <c r="F123" s="257"/>
      <c r="G123" s="151">
        <f>SUM(G103:G112)</f>
        <v>0</v>
      </c>
      <c r="H123" s="151">
        <f>SUM(H103:H112)</f>
        <v>0</v>
      </c>
      <c r="I123" s="152">
        <f>SUM(I115:I122)</f>
        <v>200000</v>
      </c>
      <c r="J123" s="331"/>
    </row>
    <row r="124" spans="1:10" ht="13.5" thickBot="1">
      <c r="A124" s="153" t="s">
        <v>44</v>
      </c>
      <c r="B124" s="154"/>
      <c r="C124" s="155"/>
      <c r="D124" s="156"/>
      <c r="E124" s="154"/>
      <c r="F124" s="157"/>
      <c r="G124" s="100"/>
      <c r="H124" s="100"/>
      <c r="I124" s="158"/>
      <c r="J124" s="159">
        <f>SUM(J14:J123)</f>
        <v>7802600</v>
      </c>
    </row>
    <row r="125" spans="1:6" ht="12.75">
      <c r="A125" s="32"/>
      <c r="B125" s="32"/>
      <c r="C125" s="32"/>
      <c r="D125" s="32"/>
      <c r="E125" s="32"/>
      <c r="F125" s="32"/>
    </row>
    <row r="126" spans="1:10" ht="12.75">
      <c r="A126" s="343" t="s">
        <v>36</v>
      </c>
      <c r="B126" s="343" t="s">
        <v>27</v>
      </c>
      <c r="C126" s="343" t="s">
        <v>28</v>
      </c>
      <c r="D126" s="343" t="s">
        <v>29</v>
      </c>
      <c r="E126" s="348" t="s">
        <v>43</v>
      </c>
      <c r="F126" s="349"/>
      <c r="G126" s="341"/>
      <c r="H126" s="341"/>
      <c r="I126" s="341"/>
      <c r="J126" s="342"/>
    </row>
    <row r="127" spans="1:10" ht="24.75" thickBot="1">
      <c r="A127" s="344"/>
      <c r="B127" s="344"/>
      <c r="C127" s="344"/>
      <c r="D127" s="344"/>
      <c r="E127" s="6" t="s">
        <v>37</v>
      </c>
      <c r="F127" s="6" t="s">
        <v>38</v>
      </c>
      <c r="G127" s="12" t="s">
        <v>48</v>
      </c>
      <c r="H127" s="12" t="s">
        <v>56</v>
      </c>
      <c r="I127" s="34" t="s">
        <v>58</v>
      </c>
      <c r="J127" s="72" t="s">
        <v>59</v>
      </c>
    </row>
    <row r="128" spans="1:10" ht="18" customHeight="1" thickTop="1">
      <c r="A128" s="24" t="s">
        <v>46</v>
      </c>
      <c r="B128" s="11"/>
      <c r="C128" s="26" t="s">
        <v>47</v>
      </c>
      <c r="D128" s="28"/>
      <c r="E128" s="37" t="s">
        <v>63</v>
      </c>
      <c r="F128" s="14">
        <v>10</v>
      </c>
      <c r="G128" s="5">
        <v>0</v>
      </c>
      <c r="H128" s="5">
        <v>0</v>
      </c>
      <c r="I128" s="143">
        <v>20200</v>
      </c>
      <c r="J128" s="327">
        <f>(I143+I158+I173+I187)</f>
        <v>2205400</v>
      </c>
    </row>
    <row r="129" spans="1:10" ht="12.75">
      <c r="A129" s="25"/>
      <c r="B129" s="11" t="s">
        <v>45</v>
      </c>
      <c r="C129" s="322" t="s">
        <v>431</v>
      </c>
      <c r="D129" s="322" t="s">
        <v>520</v>
      </c>
      <c r="E129" s="267" t="s">
        <v>20</v>
      </c>
      <c r="F129" s="268">
        <v>20</v>
      </c>
      <c r="G129" s="4">
        <v>0</v>
      </c>
      <c r="H129" s="4">
        <v>0</v>
      </c>
      <c r="I129" s="143">
        <v>436000</v>
      </c>
      <c r="J129" s="328"/>
    </row>
    <row r="130" spans="1:10" ht="12.75">
      <c r="A130" s="25"/>
      <c r="B130" s="11"/>
      <c r="C130" s="322"/>
      <c r="D130" s="322"/>
      <c r="E130" s="267" t="s">
        <v>311</v>
      </c>
      <c r="F130" s="268">
        <v>30</v>
      </c>
      <c r="G130" s="4"/>
      <c r="H130" s="4"/>
      <c r="I130" s="143">
        <v>200000</v>
      </c>
      <c r="J130" s="328"/>
    </row>
    <row r="131" spans="1:10" ht="12.75">
      <c r="A131" s="315" t="s">
        <v>100</v>
      </c>
      <c r="B131" s="11"/>
      <c r="C131" s="296"/>
      <c r="D131" s="322"/>
      <c r="E131" s="267" t="s">
        <v>61</v>
      </c>
      <c r="F131" s="268">
        <v>40</v>
      </c>
      <c r="G131" s="4">
        <v>0</v>
      </c>
      <c r="H131" s="4">
        <v>0</v>
      </c>
      <c r="I131" s="145">
        <v>148200</v>
      </c>
      <c r="J131" s="328"/>
    </row>
    <row r="132" spans="1:10" ht="12.75">
      <c r="A132" s="315"/>
      <c r="B132" s="11"/>
      <c r="C132" s="296"/>
      <c r="D132" s="322"/>
      <c r="E132" s="267" t="s">
        <v>79</v>
      </c>
      <c r="F132" s="268">
        <v>50</v>
      </c>
      <c r="G132" s="4">
        <v>0</v>
      </c>
      <c r="H132" s="4">
        <v>0</v>
      </c>
      <c r="I132" s="145">
        <v>3000</v>
      </c>
      <c r="J132" s="328"/>
    </row>
    <row r="133" spans="1:10" ht="12.75">
      <c r="A133" s="315"/>
      <c r="B133" s="11"/>
      <c r="C133" s="296"/>
      <c r="D133" s="322"/>
      <c r="E133" s="269"/>
      <c r="F133" s="268"/>
      <c r="G133" s="4"/>
      <c r="H133" s="4"/>
      <c r="I133" s="145"/>
      <c r="J133" s="328"/>
    </row>
    <row r="134" spans="1:10" ht="12.75">
      <c r="A134" s="315"/>
      <c r="B134" s="11"/>
      <c r="C134" s="296"/>
      <c r="D134" s="322"/>
      <c r="E134" s="269"/>
      <c r="F134" s="268"/>
      <c r="G134" s="4"/>
      <c r="H134" s="4"/>
      <c r="I134" s="145"/>
      <c r="J134" s="328"/>
    </row>
    <row r="135" spans="1:10" ht="12.75">
      <c r="A135" s="315"/>
      <c r="B135" s="366" t="s">
        <v>314</v>
      </c>
      <c r="C135" s="296"/>
      <c r="D135" s="322"/>
      <c r="E135" s="269"/>
      <c r="F135" s="268"/>
      <c r="G135" s="4"/>
      <c r="H135" s="4"/>
      <c r="I135" s="145"/>
      <c r="J135" s="328"/>
    </row>
    <row r="136" spans="1:10" ht="12.75">
      <c r="A136" s="315"/>
      <c r="B136" s="366"/>
      <c r="C136" s="296"/>
      <c r="D136" s="322"/>
      <c r="E136" s="269"/>
      <c r="F136" s="268"/>
      <c r="G136" s="4"/>
      <c r="H136" s="4"/>
      <c r="I136" s="145"/>
      <c r="J136" s="328"/>
    </row>
    <row r="137" spans="1:10" ht="12.75">
      <c r="A137" s="315"/>
      <c r="B137" s="366"/>
      <c r="C137" s="296"/>
      <c r="D137" s="322"/>
      <c r="E137" s="269"/>
      <c r="F137" s="268"/>
      <c r="G137" s="4"/>
      <c r="H137" s="4"/>
      <c r="I137" s="145"/>
      <c r="J137" s="328"/>
    </row>
    <row r="138" spans="1:10" ht="12.75">
      <c r="A138" s="315"/>
      <c r="B138" s="366"/>
      <c r="C138" s="296"/>
      <c r="D138" s="322"/>
      <c r="E138" s="269"/>
      <c r="F138" s="268"/>
      <c r="G138" s="4"/>
      <c r="H138" s="4"/>
      <c r="I138" s="145"/>
      <c r="J138" s="328"/>
    </row>
    <row r="139" spans="1:10" ht="12.75">
      <c r="A139" s="315"/>
      <c r="B139" s="366"/>
      <c r="C139" s="296"/>
      <c r="D139" s="322"/>
      <c r="E139" s="269"/>
      <c r="F139" s="268"/>
      <c r="G139" s="4"/>
      <c r="H139" s="4"/>
      <c r="I139" s="145"/>
      <c r="J139" s="328"/>
    </row>
    <row r="140" spans="1:10" ht="12.75">
      <c r="A140" s="315"/>
      <c r="B140" s="366"/>
      <c r="C140" s="296"/>
      <c r="D140" s="322"/>
      <c r="E140" s="269"/>
      <c r="F140" s="268"/>
      <c r="G140" s="4"/>
      <c r="H140" s="4"/>
      <c r="I140" s="145"/>
      <c r="J140" s="328"/>
    </row>
    <row r="141" spans="1:10" ht="12.75">
      <c r="A141" s="315"/>
      <c r="B141" s="366"/>
      <c r="C141" s="296"/>
      <c r="D141" s="322"/>
      <c r="E141" s="269"/>
      <c r="F141" s="268"/>
      <c r="G141" s="4">
        <v>0</v>
      </c>
      <c r="H141" s="4">
        <v>0</v>
      </c>
      <c r="I141" s="145"/>
      <c r="J141" s="328"/>
    </row>
    <row r="142" spans="1:10" ht="12.75">
      <c r="A142" s="315"/>
      <c r="B142" s="366"/>
      <c r="C142" s="296"/>
      <c r="D142" s="323"/>
      <c r="E142" s="270"/>
      <c r="F142" s="268"/>
      <c r="G142" s="4">
        <v>0</v>
      </c>
      <c r="H142" s="4">
        <v>0</v>
      </c>
      <c r="I142" s="145"/>
      <c r="J142" s="328"/>
    </row>
    <row r="143" spans="1:10" ht="13.5" thickBot="1">
      <c r="A143" s="337"/>
      <c r="B143" s="366"/>
      <c r="C143" s="296"/>
      <c r="D143" s="288" t="s">
        <v>462</v>
      </c>
      <c r="E143" s="255"/>
      <c r="F143" s="256"/>
      <c r="G143" s="16">
        <f>SUM(G125:G128)</f>
        <v>0</v>
      </c>
      <c r="H143" s="16">
        <f>SUM(H125:H128)</f>
        <v>0</v>
      </c>
      <c r="I143" s="147">
        <f>SUM(I128:I142)</f>
        <v>807400</v>
      </c>
      <c r="J143" s="328"/>
    </row>
    <row r="144" spans="1:10" ht="23.25" thickTop="1">
      <c r="A144" s="337"/>
      <c r="B144" s="366"/>
      <c r="C144" s="259"/>
      <c r="D144" s="322" t="s">
        <v>449</v>
      </c>
      <c r="E144" s="271" t="s">
        <v>63</v>
      </c>
      <c r="F144" s="272">
        <v>10</v>
      </c>
      <c r="G144" s="5">
        <v>0</v>
      </c>
      <c r="H144" s="5">
        <v>0</v>
      </c>
      <c r="I144" s="143">
        <v>138000</v>
      </c>
      <c r="J144" s="328"/>
    </row>
    <row r="145" spans="1:10" ht="12.75">
      <c r="A145" s="25"/>
      <c r="B145" s="40"/>
      <c r="C145" s="252"/>
      <c r="D145" s="296"/>
      <c r="E145" s="267" t="s">
        <v>20</v>
      </c>
      <c r="F145" s="268">
        <v>20</v>
      </c>
      <c r="G145" s="4">
        <v>0</v>
      </c>
      <c r="H145" s="4">
        <v>0</v>
      </c>
      <c r="I145" s="143">
        <v>390000</v>
      </c>
      <c r="J145" s="328"/>
    </row>
    <row r="146" spans="1:10" ht="12.75">
      <c r="A146" s="25"/>
      <c r="B146" s="40"/>
      <c r="C146" s="252"/>
      <c r="D146" s="296"/>
      <c r="E146" s="267" t="s">
        <v>311</v>
      </c>
      <c r="F146" s="268">
        <v>30</v>
      </c>
      <c r="G146" s="4"/>
      <c r="H146" s="4"/>
      <c r="I146" s="144">
        <v>400000</v>
      </c>
      <c r="J146" s="328"/>
    </row>
    <row r="147" spans="1:10" ht="12.75">
      <c r="A147" s="25"/>
      <c r="B147" s="40"/>
      <c r="C147" s="252"/>
      <c r="D147" s="296"/>
      <c r="E147" s="267" t="s">
        <v>61</v>
      </c>
      <c r="F147" s="268">
        <v>40</v>
      </c>
      <c r="G147" s="4">
        <v>0</v>
      </c>
      <c r="H147" s="4">
        <v>0</v>
      </c>
      <c r="I147" s="148">
        <v>15000</v>
      </c>
      <c r="J147" s="328"/>
    </row>
    <row r="148" spans="1:10" ht="12.75">
      <c r="A148" s="25"/>
      <c r="B148" s="40"/>
      <c r="C148" s="252"/>
      <c r="D148" s="296"/>
      <c r="E148" s="267" t="s">
        <v>79</v>
      </c>
      <c r="F148" s="268">
        <v>50</v>
      </c>
      <c r="G148" s="4">
        <v>0</v>
      </c>
      <c r="H148" s="4">
        <v>0</v>
      </c>
      <c r="I148" s="145">
        <v>6000</v>
      </c>
      <c r="J148" s="328"/>
    </row>
    <row r="149" spans="1:10" ht="12.75">
      <c r="A149" s="25"/>
      <c r="B149" s="40"/>
      <c r="C149" s="252"/>
      <c r="D149" s="296"/>
      <c r="E149" s="269"/>
      <c r="F149" s="268"/>
      <c r="G149" s="4"/>
      <c r="H149" s="4"/>
      <c r="I149" s="145"/>
      <c r="J149" s="328"/>
    </row>
    <row r="150" spans="1:10" ht="12.75">
      <c r="A150" s="25"/>
      <c r="B150" s="40"/>
      <c r="C150" s="252"/>
      <c r="D150" s="296"/>
      <c r="E150" s="269"/>
      <c r="F150" s="268"/>
      <c r="G150" s="4"/>
      <c r="H150" s="4"/>
      <c r="I150" s="145"/>
      <c r="J150" s="328"/>
    </row>
    <row r="151" spans="1:10" ht="12.75">
      <c r="A151" s="25"/>
      <c r="B151" s="40"/>
      <c r="C151" s="252"/>
      <c r="D151" s="296"/>
      <c r="E151" s="269"/>
      <c r="F151" s="268"/>
      <c r="G151" s="4"/>
      <c r="H151" s="4"/>
      <c r="I151" s="145"/>
      <c r="J151" s="328"/>
    </row>
    <row r="152" spans="1:10" ht="12.75">
      <c r="A152" s="25"/>
      <c r="B152" s="40"/>
      <c r="C152" s="252"/>
      <c r="D152" s="296"/>
      <c r="E152" s="269"/>
      <c r="F152" s="268"/>
      <c r="G152" s="4"/>
      <c r="H152" s="4"/>
      <c r="I152" s="145"/>
      <c r="J152" s="328"/>
    </row>
    <row r="153" spans="1:10" ht="12.75">
      <c r="A153" s="25"/>
      <c r="B153" s="40"/>
      <c r="C153" s="252"/>
      <c r="D153" s="296"/>
      <c r="E153" s="269"/>
      <c r="F153" s="268"/>
      <c r="G153" s="4"/>
      <c r="H153" s="4"/>
      <c r="I153" s="145"/>
      <c r="J153" s="328"/>
    </row>
    <row r="154" spans="1:10" ht="12.75">
      <c r="A154" s="25"/>
      <c r="B154" s="40"/>
      <c r="C154" s="253"/>
      <c r="D154" s="296"/>
      <c r="E154" s="269"/>
      <c r="F154" s="268"/>
      <c r="G154" s="17"/>
      <c r="H154" s="4"/>
      <c r="I154" s="145"/>
      <c r="J154" s="328"/>
    </row>
    <row r="155" spans="1:10" ht="12.75">
      <c r="A155" s="25"/>
      <c r="B155" s="40"/>
      <c r="C155" s="253"/>
      <c r="D155" s="296"/>
      <c r="E155" s="269"/>
      <c r="F155" s="268"/>
      <c r="G155" s="17"/>
      <c r="H155" s="4"/>
      <c r="I155" s="145"/>
      <c r="J155" s="328"/>
    </row>
    <row r="156" spans="1:10" ht="12.75">
      <c r="A156" s="25"/>
      <c r="B156" s="40"/>
      <c r="C156" s="253"/>
      <c r="D156" s="296"/>
      <c r="E156" s="269"/>
      <c r="F156" s="268"/>
      <c r="G156" s="17"/>
      <c r="H156" s="4"/>
      <c r="I156" s="145"/>
      <c r="J156" s="328"/>
    </row>
    <row r="157" spans="1:10" ht="12.75">
      <c r="A157" s="25"/>
      <c r="B157" s="40"/>
      <c r="C157" s="253"/>
      <c r="D157" s="296"/>
      <c r="E157" s="269"/>
      <c r="F157" s="268"/>
      <c r="G157" s="17"/>
      <c r="H157" s="4"/>
      <c r="I157" s="145"/>
      <c r="J157" s="328"/>
    </row>
    <row r="158" spans="1:10" ht="13.5" thickBot="1">
      <c r="A158" s="61"/>
      <c r="B158" s="62"/>
      <c r="C158" s="253"/>
      <c r="D158" s="288" t="s">
        <v>478</v>
      </c>
      <c r="E158" s="332"/>
      <c r="F158" s="256"/>
      <c r="G158" s="16">
        <f>SUM(G131:G141)</f>
        <v>0</v>
      </c>
      <c r="H158" s="16">
        <f>SUM(H131:H141)</f>
        <v>0</v>
      </c>
      <c r="I158" s="147">
        <f>SUM(I144:I157)</f>
        <v>949000</v>
      </c>
      <c r="J158" s="328"/>
    </row>
    <row r="159" spans="1:10" ht="23.25" thickTop="1">
      <c r="A159" s="61"/>
      <c r="B159" s="62"/>
      <c r="C159" s="252"/>
      <c r="D159" s="291" t="s">
        <v>450</v>
      </c>
      <c r="E159" s="271" t="s">
        <v>63</v>
      </c>
      <c r="F159" s="272">
        <v>10</v>
      </c>
      <c r="G159" s="5">
        <v>0</v>
      </c>
      <c r="H159" s="5">
        <v>0</v>
      </c>
      <c r="I159" s="143">
        <v>138000</v>
      </c>
      <c r="J159" s="328"/>
    </row>
    <row r="160" spans="1:10" ht="12.75">
      <c r="A160" s="61"/>
      <c r="B160" s="62"/>
      <c r="C160" s="252"/>
      <c r="D160" s="292"/>
      <c r="E160" s="267" t="s">
        <v>20</v>
      </c>
      <c r="F160" s="268">
        <v>20</v>
      </c>
      <c r="G160" s="4">
        <v>0</v>
      </c>
      <c r="H160" s="4">
        <v>0</v>
      </c>
      <c r="I160" s="143">
        <v>90000</v>
      </c>
      <c r="J160" s="328"/>
    </row>
    <row r="161" spans="1:10" ht="12.75">
      <c r="A161" s="61"/>
      <c r="B161" s="62"/>
      <c r="C161" s="252"/>
      <c r="D161" s="292"/>
      <c r="E161" s="267" t="s">
        <v>311</v>
      </c>
      <c r="F161" s="268">
        <v>30</v>
      </c>
      <c r="G161" s="4"/>
      <c r="H161" s="4"/>
      <c r="I161" s="144">
        <v>200000</v>
      </c>
      <c r="J161" s="328"/>
    </row>
    <row r="162" spans="1:10" ht="12.75">
      <c r="A162" s="61"/>
      <c r="B162" s="62"/>
      <c r="C162" s="252"/>
      <c r="D162" s="292"/>
      <c r="E162" s="267" t="s">
        <v>61</v>
      </c>
      <c r="F162" s="268">
        <v>40</v>
      </c>
      <c r="G162" s="4">
        <v>0</v>
      </c>
      <c r="H162" s="4">
        <v>0</v>
      </c>
      <c r="I162" s="144">
        <v>15000</v>
      </c>
      <c r="J162" s="328"/>
    </row>
    <row r="163" spans="1:10" ht="12.75">
      <c r="A163" s="61"/>
      <c r="B163" s="62"/>
      <c r="C163" s="252"/>
      <c r="D163" s="292"/>
      <c r="E163" s="267" t="s">
        <v>79</v>
      </c>
      <c r="F163" s="268">
        <v>50</v>
      </c>
      <c r="G163" s="4">
        <v>0</v>
      </c>
      <c r="H163" s="4">
        <v>0</v>
      </c>
      <c r="I163" s="145">
        <v>6000</v>
      </c>
      <c r="J163" s="328"/>
    </row>
    <row r="164" spans="1:10" ht="12.75">
      <c r="A164" s="61"/>
      <c r="B164" s="62"/>
      <c r="C164" s="252"/>
      <c r="D164" s="292"/>
      <c r="E164" s="273"/>
      <c r="F164" s="268"/>
      <c r="G164" s="4"/>
      <c r="H164" s="4"/>
      <c r="I164" s="145"/>
      <c r="J164" s="328"/>
    </row>
    <row r="165" spans="1:10" ht="12.75">
      <c r="A165" s="61"/>
      <c r="B165" s="62"/>
      <c r="C165" s="253"/>
      <c r="D165" s="292"/>
      <c r="E165" s="273"/>
      <c r="F165" s="268"/>
      <c r="G165" s="4"/>
      <c r="H165" s="4"/>
      <c r="I165" s="145"/>
      <c r="J165" s="328"/>
    </row>
    <row r="166" spans="1:10" ht="12.75">
      <c r="A166" s="61"/>
      <c r="B166" s="62"/>
      <c r="C166" s="253"/>
      <c r="D166" s="292"/>
      <c r="E166" s="273"/>
      <c r="F166" s="268"/>
      <c r="G166" s="4"/>
      <c r="H166" s="4"/>
      <c r="I166" s="145"/>
      <c r="J166" s="328"/>
    </row>
    <row r="167" spans="1:10" ht="12.75">
      <c r="A167" s="61"/>
      <c r="B167" s="62"/>
      <c r="C167" s="253"/>
      <c r="D167" s="292"/>
      <c r="E167" s="273"/>
      <c r="F167" s="268"/>
      <c r="G167" s="4"/>
      <c r="H167" s="4"/>
      <c r="I167" s="145"/>
      <c r="J167" s="328"/>
    </row>
    <row r="168" spans="1:10" ht="12.75">
      <c r="A168" s="61"/>
      <c r="B168" s="62"/>
      <c r="C168" s="253"/>
      <c r="D168" s="292"/>
      <c r="E168" s="273"/>
      <c r="F168" s="268"/>
      <c r="G168" s="4"/>
      <c r="H168" s="4"/>
      <c r="I168" s="145"/>
      <c r="J168" s="328"/>
    </row>
    <row r="169" spans="1:10" ht="12.75">
      <c r="A169" s="61"/>
      <c r="B169" s="62"/>
      <c r="C169" s="253"/>
      <c r="D169" s="292"/>
      <c r="E169" s="273"/>
      <c r="F169" s="268"/>
      <c r="G169" s="4"/>
      <c r="H169" s="4"/>
      <c r="I169" s="145"/>
      <c r="J169" s="328"/>
    </row>
    <row r="170" spans="1:10" ht="12.75">
      <c r="A170" s="61"/>
      <c r="B170" s="62"/>
      <c r="C170" s="253"/>
      <c r="D170" s="292"/>
      <c r="E170" s="273"/>
      <c r="F170" s="268"/>
      <c r="G170" s="4"/>
      <c r="H170" s="4"/>
      <c r="I170" s="145"/>
      <c r="J170" s="328"/>
    </row>
    <row r="171" spans="1:10" ht="12.75">
      <c r="A171" s="61"/>
      <c r="B171" s="62"/>
      <c r="C171" s="253"/>
      <c r="D171" s="292"/>
      <c r="E171" s="273"/>
      <c r="F171" s="268"/>
      <c r="G171" s="4"/>
      <c r="H171" s="4"/>
      <c r="I171" s="145"/>
      <c r="J171" s="328"/>
    </row>
    <row r="172" spans="1:10" ht="12.75">
      <c r="A172" s="61"/>
      <c r="B172" s="62"/>
      <c r="C172" s="253"/>
      <c r="D172" s="287"/>
      <c r="E172" s="274"/>
      <c r="F172" s="275"/>
      <c r="G172" s="4"/>
      <c r="H172" s="4"/>
      <c r="I172" s="145"/>
      <c r="J172" s="328"/>
    </row>
    <row r="173" spans="1:10" ht="13.5" thickBot="1">
      <c r="A173" s="61"/>
      <c r="B173" s="62"/>
      <c r="C173" s="253"/>
      <c r="D173" s="288" t="s">
        <v>493</v>
      </c>
      <c r="E173" s="332"/>
      <c r="F173" s="256"/>
      <c r="G173" s="16">
        <f>SUM(G144:G157)</f>
        <v>0</v>
      </c>
      <c r="H173" s="16">
        <f>SUM(H144:H157)</f>
        <v>0</v>
      </c>
      <c r="I173" s="147">
        <f>SUM(I159:I172)</f>
        <v>449000</v>
      </c>
      <c r="J173" s="328"/>
    </row>
    <row r="174" spans="1:10" ht="13.5" thickTop="1">
      <c r="A174" s="61"/>
      <c r="B174" s="62"/>
      <c r="C174" s="253"/>
      <c r="D174" s="291" t="s">
        <v>85</v>
      </c>
      <c r="E174" s="271"/>
      <c r="F174" s="272"/>
      <c r="G174" s="5">
        <v>0</v>
      </c>
      <c r="H174" s="5">
        <v>0</v>
      </c>
      <c r="I174" s="143"/>
      <c r="J174" s="328"/>
    </row>
    <row r="175" spans="1:10" ht="12.75">
      <c r="A175" s="61"/>
      <c r="B175" s="62"/>
      <c r="C175" s="253"/>
      <c r="D175" s="292"/>
      <c r="E175" s="267"/>
      <c r="F175" s="268"/>
      <c r="G175" s="4">
        <v>0</v>
      </c>
      <c r="H175" s="4">
        <v>0</v>
      </c>
      <c r="I175" s="143"/>
      <c r="J175" s="328"/>
    </row>
    <row r="176" spans="1:10" ht="12.75">
      <c r="A176" s="61"/>
      <c r="B176" s="62"/>
      <c r="C176" s="253"/>
      <c r="D176" s="292"/>
      <c r="E176" s="267"/>
      <c r="F176" s="268"/>
      <c r="G176" s="4">
        <v>0</v>
      </c>
      <c r="H176" s="4">
        <v>0</v>
      </c>
      <c r="I176" s="145"/>
      <c r="J176" s="328"/>
    </row>
    <row r="177" spans="1:10" ht="12.75">
      <c r="A177" s="61"/>
      <c r="B177" s="62"/>
      <c r="C177" s="253"/>
      <c r="D177" s="292"/>
      <c r="E177" s="267"/>
      <c r="F177" s="268"/>
      <c r="G177" s="4">
        <v>0</v>
      </c>
      <c r="H177" s="4">
        <v>0</v>
      </c>
      <c r="I177" s="145"/>
      <c r="J177" s="328"/>
    </row>
    <row r="178" spans="1:10" ht="12.75">
      <c r="A178" s="61"/>
      <c r="B178" s="62"/>
      <c r="C178" s="253"/>
      <c r="D178" s="292"/>
      <c r="E178" s="273"/>
      <c r="F178" s="268"/>
      <c r="G178" s="4"/>
      <c r="H178" s="4"/>
      <c r="I178" s="145"/>
      <c r="J178" s="328"/>
    </row>
    <row r="179" spans="1:10" ht="12.75">
      <c r="A179" s="61"/>
      <c r="B179" s="62"/>
      <c r="C179" s="253"/>
      <c r="D179" s="292"/>
      <c r="E179" s="273"/>
      <c r="F179" s="268"/>
      <c r="G179" s="4"/>
      <c r="H179" s="4"/>
      <c r="I179" s="145"/>
      <c r="J179" s="328"/>
    </row>
    <row r="180" spans="1:10" ht="12.75">
      <c r="A180" s="61"/>
      <c r="B180" s="62"/>
      <c r="C180" s="253"/>
      <c r="D180" s="292"/>
      <c r="E180" s="273"/>
      <c r="F180" s="268"/>
      <c r="G180" s="4"/>
      <c r="H180" s="4"/>
      <c r="I180" s="145"/>
      <c r="J180" s="328"/>
    </row>
    <row r="181" spans="1:10" ht="12.75">
      <c r="A181" s="61"/>
      <c r="B181" s="62"/>
      <c r="C181" s="253"/>
      <c r="D181" s="292"/>
      <c r="E181" s="273"/>
      <c r="F181" s="268"/>
      <c r="G181" s="4"/>
      <c r="H181" s="4"/>
      <c r="I181" s="145"/>
      <c r="J181" s="328"/>
    </row>
    <row r="182" spans="1:10" ht="12.75">
      <c r="A182" s="61"/>
      <c r="B182" s="62"/>
      <c r="C182" s="253"/>
      <c r="D182" s="292"/>
      <c r="E182" s="273"/>
      <c r="F182" s="268"/>
      <c r="G182" s="4"/>
      <c r="H182" s="4"/>
      <c r="I182" s="145"/>
      <c r="J182" s="328"/>
    </row>
    <row r="183" spans="1:10" ht="12.75">
      <c r="A183" s="61"/>
      <c r="B183" s="62"/>
      <c r="C183" s="253"/>
      <c r="D183" s="292"/>
      <c r="E183" s="273"/>
      <c r="F183" s="268"/>
      <c r="G183" s="4"/>
      <c r="H183" s="4"/>
      <c r="I183" s="145"/>
      <c r="J183" s="328"/>
    </row>
    <row r="184" spans="1:10" ht="12.75">
      <c r="A184" s="61"/>
      <c r="B184" s="62"/>
      <c r="C184" s="253"/>
      <c r="D184" s="292"/>
      <c r="E184" s="273"/>
      <c r="F184" s="268"/>
      <c r="G184" s="4"/>
      <c r="H184" s="4"/>
      <c r="I184" s="145"/>
      <c r="J184" s="328"/>
    </row>
    <row r="185" spans="1:10" ht="12.75">
      <c r="A185" s="61"/>
      <c r="B185" s="62"/>
      <c r="C185" s="253"/>
      <c r="D185" s="292"/>
      <c r="E185" s="273"/>
      <c r="F185" s="268"/>
      <c r="G185" s="4"/>
      <c r="H185" s="4"/>
      <c r="I185" s="145"/>
      <c r="J185" s="328"/>
    </row>
    <row r="186" spans="1:10" ht="12.75">
      <c r="A186" s="61"/>
      <c r="B186" s="62"/>
      <c r="C186" s="253"/>
      <c r="D186" s="287"/>
      <c r="E186" s="274"/>
      <c r="F186" s="275"/>
      <c r="G186" s="4"/>
      <c r="H186" s="4"/>
      <c r="I186" s="145"/>
      <c r="J186" s="328"/>
    </row>
    <row r="187" spans="1:10" ht="13.5" thickBot="1">
      <c r="A187" s="61"/>
      <c r="B187" s="62"/>
      <c r="C187" s="253"/>
      <c r="D187" s="288" t="s">
        <v>508</v>
      </c>
      <c r="E187" s="255"/>
      <c r="F187" s="256"/>
      <c r="G187" s="16">
        <f>SUM(G159:G172)</f>
        <v>0</v>
      </c>
      <c r="H187" s="16">
        <f>SUM(H159:H172)</f>
        <v>0</v>
      </c>
      <c r="I187" s="147"/>
      <c r="J187" s="333"/>
    </row>
    <row r="188" spans="1:10" ht="23.25" thickTop="1">
      <c r="A188" s="61"/>
      <c r="B188" s="62"/>
      <c r="C188" s="276" t="s">
        <v>451</v>
      </c>
      <c r="D188" s="295" t="s">
        <v>427</v>
      </c>
      <c r="E188" s="271" t="s">
        <v>63</v>
      </c>
      <c r="F188" s="272">
        <v>10</v>
      </c>
      <c r="G188" s="5">
        <v>0</v>
      </c>
      <c r="H188" s="5">
        <v>0</v>
      </c>
      <c r="I188" s="143">
        <v>250000</v>
      </c>
      <c r="J188" s="327">
        <f>(I201+I210+I218+I226)</f>
        <v>3620000</v>
      </c>
    </row>
    <row r="189" spans="1:10" ht="12.75">
      <c r="A189" s="61"/>
      <c r="B189" s="62"/>
      <c r="C189" s="322" t="s">
        <v>425</v>
      </c>
      <c r="D189" s="296"/>
      <c r="E189" s="267" t="s">
        <v>20</v>
      </c>
      <c r="F189" s="268">
        <v>20</v>
      </c>
      <c r="G189" s="4">
        <v>0</v>
      </c>
      <c r="H189" s="4">
        <v>0</v>
      </c>
      <c r="I189" s="144">
        <v>50000</v>
      </c>
      <c r="J189" s="328"/>
    </row>
    <row r="190" spans="1:10" ht="12.75">
      <c r="A190" s="61"/>
      <c r="B190" s="62"/>
      <c r="C190" s="322"/>
      <c r="D190" s="296"/>
      <c r="E190" s="267" t="s">
        <v>311</v>
      </c>
      <c r="F190" s="268">
        <v>30</v>
      </c>
      <c r="G190" s="4"/>
      <c r="H190" s="4"/>
      <c r="I190" s="144">
        <v>390000</v>
      </c>
      <c r="J190" s="328"/>
    </row>
    <row r="191" spans="1:10" ht="12.75">
      <c r="A191" s="61"/>
      <c r="B191" s="62"/>
      <c r="C191" s="296"/>
      <c r="D191" s="296"/>
      <c r="E191" s="267" t="s">
        <v>61</v>
      </c>
      <c r="F191" s="268">
        <v>40</v>
      </c>
      <c r="G191" s="4">
        <v>0</v>
      </c>
      <c r="H191" s="4">
        <v>0</v>
      </c>
      <c r="I191" s="144">
        <v>35000</v>
      </c>
      <c r="J191" s="328"/>
    </row>
    <row r="192" spans="1:10" ht="12.75">
      <c r="A192" s="61"/>
      <c r="B192" s="62"/>
      <c r="C192" s="296"/>
      <c r="D192" s="296"/>
      <c r="E192" s="267" t="s">
        <v>79</v>
      </c>
      <c r="F192" s="268">
        <v>50</v>
      </c>
      <c r="G192" s="4">
        <v>0</v>
      </c>
      <c r="H192" s="4">
        <v>0</v>
      </c>
      <c r="I192" s="144">
        <v>20000</v>
      </c>
      <c r="J192" s="328"/>
    </row>
    <row r="193" spans="1:10" ht="12.75">
      <c r="A193" s="61"/>
      <c r="B193" s="62"/>
      <c r="C193" s="296"/>
      <c r="D193" s="296"/>
      <c r="E193" s="269"/>
      <c r="F193" s="268"/>
      <c r="G193" s="4"/>
      <c r="H193" s="4"/>
      <c r="I193" s="145"/>
      <c r="J193" s="328"/>
    </row>
    <row r="194" spans="1:10" ht="12.75">
      <c r="A194" s="61"/>
      <c r="B194" s="62"/>
      <c r="C194" s="296"/>
      <c r="D194" s="296"/>
      <c r="E194" s="269"/>
      <c r="F194" s="268"/>
      <c r="G194" s="4"/>
      <c r="H194" s="4"/>
      <c r="I194" s="145"/>
      <c r="J194" s="328"/>
    </row>
    <row r="195" spans="1:10" ht="12.75">
      <c r="A195" s="61"/>
      <c r="B195" s="62"/>
      <c r="C195" s="296"/>
      <c r="D195" s="296"/>
      <c r="E195" s="269"/>
      <c r="F195" s="268"/>
      <c r="G195" s="4"/>
      <c r="H195" s="4"/>
      <c r="I195" s="145"/>
      <c r="J195" s="328"/>
    </row>
    <row r="196" spans="1:10" ht="12.75">
      <c r="A196" s="61"/>
      <c r="B196" s="62"/>
      <c r="C196" s="296"/>
      <c r="D196" s="296"/>
      <c r="E196" s="269"/>
      <c r="F196" s="268"/>
      <c r="G196" s="4"/>
      <c r="H196" s="4"/>
      <c r="I196" s="145"/>
      <c r="J196" s="328"/>
    </row>
    <row r="197" spans="1:10" ht="12.75">
      <c r="A197" s="61"/>
      <c r="B197" s="62"/>
      <c r="C197" s="253"/>
      <c r="D197" s="296"/>
      <c r="E197" s="269"/>
      <c r="F197" s="268"/>
      <c r="G197" s="4"/>
      <c r="H197" s="4"/>
      <c r="I197" s="145"/>
      <c r="J197" s="328"/>
    </row>
    <row r="198" spans="1:10" ht="12.75">
      <c r="A198" s="61"/>
      <c r="B198" s="62"/>
      <c r="C198" s="253"/>
      <c r="D198" s="296"/>
      <c r="E198" s="269"/>
      <c r="F198" s="268"/>
      <c r="G198" s="4"/>
      <c r="H198" s="4"/>
      <c r="I198" s="145"/>
      <c r="J198" s="328"/>
    </row>
    <row r="199" spans="1:10" ht="12.75">
      <c r="A199" s="61"/>
      <c r="B199" s="62"/>
      <c r="C199" s="253"/>
      <c r="D199" s="296"/>
      <c r="E199" s="269"/>
      <c r="F199" s="268"/>
      <c r="G199" s="4">
        <v>0</v>
      </c>
      <c r="H199" s="4">
        <v>0</v>
      </c>
      <c r="I199" s="145"/>
      <c r="J199" s="328"/>
    </row>
    <row r="200" spans="1:10" ht="12.75">
      <c r="A200" s="61"/>
      <c r="B200" s="62"/>
      <c r="C200" s="253"/>
      <c r="D200" s="297"/>
      <c r="E200" s="270"/>
      <c r="F200" s="268"/>
      <c r="G200" s="4">
        <v>0</v>
      </c>
      <c r="H200" s="4">
        <v>0</v>
      </c>
      <c r="I200" s="145"/>
      <c r="J200" s="328"/>
    </row>
    <row r="201" spans="1:10" ht="13.5" thickBot="1">
      <c r="A201" s="61"/>
      <c r="B201" s="62"/>
      <c r="C201" s="253"/>
      <c r="D201" s="288" t="s">
        <v>463</v>
      </c>
      <c r="E201" s="255"/>
      <c r="F201" s="256"/>
      <c r="G201" s="16">
        <f>SUM(G188:G188)</f>
        <v>0</v>
      </c>
      <c r="H201" s="16">
        <f>SUM(H188:H188)</f>
        <v>0</v>
      </c>
      <c r="I201" s="147">
        <f>SUM(I188:I200)</f>
        <v>745000</v>
      </c>
      <c r="J201" s="328"/>
    </row>
    <row r="202" spans="1:10" ht="23.25" thickTop="1">
      <c r="A202" s="61"/>
      <c r="B202" s="62"/>
      <c r="C202" s="259"/>
      <c r="D202" s="322" t="s">
        <v>428</v>
      </c>
      <c r="E202" s="271" t="s">
        <v>63</v>
      </c>
      <c r="F202" s="272">
        <v>10</v>
      </c>
      <c r="G202" s="5">
        <v>0</v>
      </c>
      <c r="H202" s="5">
        <v>0</v>
      </c>
      <c r="I202" s="144">
        <v>200000</v>
      </c>
      <c r="J202" s="328"/>
    </row>
    <row r="203" spans="1:10" ht="12.75">
      <c r="A203" s="61"/>
      <c r="B203" s="62"/>
      <c r="C203" s="252"/>
      <c r="D203" s="296"/>
      <c r="E203" s="267" t="s">
        <v>20</v>
      </c>
      <c r="F203" s="268">
        <v>20</v>
      </c>
      <c r="G203" s="4">
        <v>0</v>
      </c>
      <c r="H203" s="4">
        <v>0</v>
      </c>
      <c r="I203" s="144">
        <v>400000</v>
      </c>
      <c r="J203" s="328"/>
    </row>
    <row r="204" spans="1:10" ht="12.75">
      <c r="A204" s="61"/>
      <c r="B204" s="62"/>
      <c r="C204" s="252"/>
      <c r="D204" s="296"/>
      <c r="E204" s="267" t="s">
        <v>311</v>
      </c>
      <c r="F204" s="268">
        <v>30</v>
      </c>
      <c r="G204" s="4"/>
      <c r="H204" s="4"/>
      <c r="I204" s="144">
        <v>555000</v>
      </c>
      <c r="J204" s="328"/>
    </row>
    <row r="205" spans="1:10" ht="12.75">
      <c r="A205" s="61"/>
      <c r="B205" s="62"/>
      <c r="C205" s="253"/>
      <c r="D205" s="296"/>
      <c r="E205" s="267" t="s">
        <v>61</v>
      </c>
      <c r="F205" s="268">
        <v>40</v>
      </c>
      <c r="G205" s="4">
        <v>0</v>
      </c>
      <c r="H205" s="4">
        <v>0</v>
      </c>
      <c r="I205" s="144">
        <v>35000</v>
      </c>
      <c r="J205" s="328"/>
    </row>
    <row r="206" spans="1:10" ht="12.75">
      <c r="A206" s="61"/>
      <c r="B206" s="62"/>
      <c r="C206" s="253"/>
      <c r="D206" s="296"/>
      <c r="E206" s="267" t="s">
        <v>79</v>
      </c>
      <c r="F206" s="268">
        <v>50</v>
      </c>
      <c r="G206" s="4">
        <v>0</v>
      </c>
      <c r="H206" s="4">
        <v>0</v>
      </c>
      <c r="I206" s="144">
        <v>20000</v>
      </c>
      <c r="J206" s="328"/>
    </row>
    <row r="207" spans="1:10" ht="12.75">
      <c r="A207" s="61"/>
      <c r="B207" s="62"/>
      <c r="C207" s="253"/>
      <c r="D207" s="296"/>
      <c r="E207" s="267"/>
      <c r="F207" s="268"/>
      <c r="G207" s="4"/>
      <c r="H207" s="4"/>
      <c r="I207" s="145"/>
      <c r="J207" s="328"/>
    </row>
    <row r="208" spans="1:10" ht="12.75">
      <c r="A208" s="61"/>
      <c r="B208" s="62"/>
      <c r="C208" s="253"/>
      <c r="D208" s="296"/>
      <c r="E208" s="269"/>
      <c r="F208" s="268"/>
      <c r="G208" s="17"/>
      <c r="H208" s="4"/>
      <c r="I208" s="145"/>
      <c r="J208" s="328"/>
    </row>
    <row r="209" spans="1:10" ht="69" customHeight="1">
      <c r="A209" s="61"/>
      <c r="B209" s="62"/>
      <c r="C209" s="253"/>
      <c r="D209" s="296"/>
      <c r="E209" s="269"/>
      <c r="F209" s="268"/>
      <c r="G209" s="17"/>
      <c r="H209" s="4"/>
      <c r="I209" s="145"/>
      <c r="J209" s="328"/>
    </row>
    <row r="210" spans="1:10" ht="13.5" thickBot="1">
      <c r="A210" s="61"/>
      <c r="B210" s="62"/>
      <c r="C210" s="253"/>
      <c r="D210" s="356" t="s">
        <v>479</v>
      </c>
      <c r="E210" s="332"/>
      <c r="F210" s="256"/>
      <c r="G210" s="16" t="e">
        <f>SUM(#REF!)</f>
        <v>#REF!</v>
      </c>
      <c r="H210" s="16" t="e">
        <f>SUM(#REF!)</f>
        <v>#REF!</v>
      </c>
      <c r="I210" s="147">
        <f>SUM(I202:I209)</f>
        <v>1210000</v>
      </c>
      <c r="J210" s="328"/>
    </row>
    <row r="211" spans="1:10" ht="23.25" thickTop="1">
      <c r="A211" s="61"/>
      <c r="B211" s="62"/>
      <c r="C211" s="252"/>
      <c r="D211" s="321" t="s">
        <v>426</v>
      </c>
      <c r="E211" s="271" t="s">
        <v>63</v>
      </c>
      <c r="F211" s="272">
        <v>10</v>
      </c>
      <c r="G211" s="5">
        <v>0</v>
      </c>
      <c r="H211" s="5">
        <v>0</v>
      </c>
      <c r="I211" s="144">
        <v>200000</v>
      </c>
      <c r="J211" s="328"/>
    </row>
    <row r="212" spans="1:10" ht="12.75">
      <c r="A212" s="61"/>
      <c r="B212" s="62"/>
      <c r="C212" s="253"/>
      <c r="D212" s="322"/>
      <c r="E212" s="267" t="s">
        <v>20</v>
      </c>
      <c r="F212" s="268">
        <v>20</v>
      </c>
      <c r="G212" s="4">
        <v>0</v>
      </c>
      <c r="H212" s="4">
        <v>0</v>
      </c>
      <c r="I212" s="144">
        <v>350000</v>
      </c>
      <c r="J212" s="328"/>
    </row>
    <row r="213" spans="1:10" ht="12.75">
      <c r="A213" s="61"/>
      <c r="B213" s="62"/>
      <c r="C213" s="253"/>
      <c r="D213" s="322"/>
      <c r="E213" s="267" t="s">
        <v>311</v>
      </c>
      <c r="F213" s="268">
        <v>30</v>
      </c>
      <c r="G213" s="4"/>
      <c r="H213" s="4"/>
      <c r="I213" s="144">
        <v>555000</v>
      </c>
      <c r="J213" s="328"/>
    </row>
    <row r="214" spans="1:10" ht="12.75">
      <c r="A214" s="61"/>
      <c r="B214" s="62"/>
      <c r="C214" s="253"/>
      <c r="D214" s="322"/>
      <c r="E214" s="267" t="s">
        <v>61</v>
      </c>
      <c r="F214" s="268">
        <v>40</v>
      </c>
      <c r="G214" s="4">
        <v>0</v>
      </c>
      <c r="H214" s="4">
        <v>0</v>
      </c>
      <c r="I214" s="144">
        <v>35000</v>
      </c>
      <c r="J214" s="328"/>
    </row>
    <row r="215" spans="1:10" ht="12.75">
      <c r="A215" s="61"/>
      <c r="B215" s="62"/>
      <c r="C215" s="253"/>
      <c r="D215" s="322"/>
      <c r="E215" s="267" t="s">
        <v>79</v>
      </c>
      <c r="F215" s="268">
        <v>50</v>
      </c>
      <c r="G215" s="4">
        <v>0</v>
      </c>
      <c r="H215" s="4">
        <v>0</v>
      </c>
      <c r="I215" s="144">
        <v>20000</v>
      </c>
      <c r="J215" s="328"/>
    </row>
    <row r="216" spans="1:10" ht="12.75">
      <c r="A216" s="61"/>
      <c r="B216" s="62"/>
      <c r="C216" s="253"/>
      <c r="D216" s="322"/>
      <c r="E216" s="273"/>
      <c r="F216" s="268"/>
      <c r="G216" s="4"/>
      <c r="H216" s="4"/>
      <c r="I216" s="145"/>
      <c r="J216" s="328"/>
    </row>
    <row r="217" spans="1:10" ht="70.5" customHeight="1">
      <c r="A217" s="61"/>
      <c r="B217" s="62"/>
      <c r="C217" s="253"/>
      <c r="D217" s="323"/>
      <c r="E217" s="274"/>
      <c r="F217" s="275"/>
      <c r="G217" s="4"/>
      <c r="H217" s="4"/>
      <c r="I217" s="145"/>
      <c r="J217" s="328"/>
    </row>
    <row r="218" spans="1:10" ht="13.5" thickBot="1">
      <c r="A218" s="61"/>
      <c r="B218" s="62"/>
      <c r="C218" s="253"/>
      <c r="D218" s="356" t="s">
        <v>494</v>
      </c>
      <c r="E218" s="255"/>
      <c r="F218" s="256"/>
      <c r="G218" s="16">
        <f>SUM(G202:G209)</f>
        <v>0</v>
      </c>
      <c r="H218" s="16">
        <f>SUM(H202:H209)</f>
        <v>0</v>
      </c>
      <c r="I218" s="147">
        <f>SUM(I211:I217)</f>
        <v>1160000</v>
      </c>
      <c r="J218" s="328"/>
    </row>
    <row r="219" spans="1:10" ht="23.25" thickTop="1">
      <c r="A219" s="61"/>
      <c r="B219" s="62"/>
      <c r="C219" s="253"/>
      <c r="D219" s="321" t="s">
        <v>407</v>
      </c>
      <c r="E219" s="277" t="s">
        <v>63</v>
      </c>
      <c r="F219" s="272">
        <v>10</v>
      </c>
      <c r="G219" s="5">
        <v>0</v>
      </c>
      <c r="H219" s="5">
        <v>0</v>
      </c>
      <c r="I219" s="144">
        <v>100000</v>
      </c>
      <c r="J219" s="328"/>
    </row>
    <row r="220" spans="1:10" ht="12.75">
      <c r="A220" s="61"/>
      <c r="B220" s="62"/>
      <c r="C220" s="253"/>
      <c r="D220" s="322"/>
      <c r="E220" s="278" t="s">
        <v>20</v>
      </c>
      <c r="F220" s="268">
        <v>20</v>
      </c>
      <c r="G220" s="4">
        <v>0</v>
      </c>
      <c r="H220" s="4">
        <v>0</v>
      </c>
      <c r="I220" s="144">
        <v>175000</v>
      </c>
      <c r="J220" s="328"/>
    </row>
    <row r="221" spans="1:10" ht="12.75">
      <c r="A221" s="61"/>
      <c r="B221" s="62"/>
      <c r="C221" s="253"/>
      <c r="D221" s="322"/>
      <c r="E221" s="278" t="s">
        <v>311</v>
      </c>
      <c r="F221" s="268">
        <v>30</v>
      </c>
      <c r="G221" s="4"/>
      <c r="H221" s="4"/>
      <c r="I221" s="144">
        <v>202500</v>
      </c>
      <c r="J221" s="328"/>
    </row>
    <row r="222" spans="1:10" ht="12.75">
      <c r="A222" s="61"/>
      <c r="B222" s="62"/>
      <c r="C222" s="253"/>
      <c r="D222" s="322"/>
      <c r="E222" s="278" t="s">
        <v>61</v>
      </c>
      <c r="F222" s="268">
        <v>40</v>
      </c>
      <c r="G222" s="4">
        <v>0</v>
      </c>
      <c r="H222" s="4">
        <v>0</v>
      </c>
      <c r="I222" s="281">
        <v>17500</v>
      </c>
      <c r="J222" s="328"/>
    </row>
    <row r="223" spans="1:10" ht="12.75">
      <c r="A223" s="61"/>
      <c r="B223" s="62"/>
      <c r="C223" s="253"/>
      <c r="D223" s="322"/>
      <c r="E223" s="278" t="s">
        <v>22</v>
      </c>
      <c r="F223" s="268">
        <v>50</v>
      </c>
      <c r="G223" s="4">
        <v>0</v>
      </c>
      <c r="H223" s="4">
        <v>0</v>
      </c>
      <c r="I223" s="281">
        <v>10000</v>
      </c>
      <c r="J223" s="328"/>
    </row>
    <row r="224" spans="1:10" ht="12.75">
      <c r="A224" s="61"/>
      <c r="B224" s="62"/>
      <c r="C224" s="253"/>
      <c r="D224" s="322"/>
      <c r="E224" s="279"/>
      <c r="F224" s="268">
        <v>50</v>
      </c>
      <c r="G224" s="4"/>
      <c r="H224" s="4"/>
      <c r="I224" s="282"/>
      <c r="J224" s="328"/>
    </row>
    <row r="225" spans="1:10" ht="12.75">
      <c r="A225" s="61"/>
      <c r="B225" s="62"/>
      <c r="C225" s="253"/>
      <c r="D225" s="323"/>
      <c r="E225" s="279"/>
      <c r="F225" s="275"/>
      <c r="G225" s="4"/>
      <c r="H225" s="4"/>
      <c r="I225" s="282"/>
      <c r="J225" s="328"/>
    </row>
    <row r="226" spans="1:10" ht="13.5" thickBot="1">
      <c r="A226" s="61"/>
      <c r="B226" s="62"/>
      <c r="C226" s="253"/>
      <c r="D226" s="288" t="s">
        <v>509</v>
      </c>
      <c r="E226" s="255"/>
      <c r="F226" s="256"/>
      <c r="G226" s="16" t="e">
        <f>SUM(G210:G217)</f>
        <v>#REF!</v>
      </c>
      <c r="H226" s="16" t="e">
        <f>SUM(H210:H217)</f>
        <v>#REF!</v>
      </c>
      <c r="I226" s="283">
        <f>SUM(I219:I225)</f>
        <v>505000</v>
      </c>
      <c r="J226" s="333"/>
    </row>
    <row r="227" spans="1:10" ht="13.5" thickTop="1">
      <c r="A227" s="61"/>
      <c r="B227" s="62"/>
      <c r="C227" s="276" t="s">
        <v>452</v>
      </c>
      <c r="D227" s="280"/>
      <c r="E227" s="252" t="s">
        <v>60</v>
      </c>
      <c r="F227" s="254">
        <v>10</v>
      </c>
      <c r="G227" s="72"/>
      <c r="H227" s="72"/>
      <c r="I227" s="282">
        <v>43500</v>
      </c>
      <c r="J227" s="327">
        <f>(I234+I241+I248+I255)</f>
        <v>896500</v>
      </c>
    </row>
    <row r="228" spans="1:10" ht="12.75">
      <c r="A228" s="61"/>
      <c r="B228" s="62"/>
      <c r="C228" s="322" t="s">
        <v>89</v>
      </c>
      <c r="D228" s="322" t="s">
        <v>90</v>
      </c>
      <c r="E228" s="252" t="s">
        <v>20</v>
      </c>
      <c r="F228" s="254">
        <v>20</v>
      </c>
      <c r="G228" s="72"/>
      <c r="H228" s="72"/>
      <c r="I228" s="281">
        <v>60000</v>
      </c>
      <c r="J228" s="328"/>
    </row>
    <row r="229" spans="1:10" ht="12.75">
      <c r="A229" s="61"/>
      <c r="B229" s="62"/>
      <c r="C229" s="296"/>
      <c r="D229" s="322"/>
      <c r="E229" s="252"/>
      <c r="F229" s="254"/>
      <c r="G229" s="72"/>
      <c r="H229" s="72"/>
      <c r="I229" s="282"/>
      <c r="J229" s="328"/>
    </row>
    <row r="230" spans="1:10" ht="12.75">
      <c r="A230" s="61"/>
      <c r="B230" s="62"/>
      <c r="C230" s="296"/>
      <c r="D230" s="322"/>
      <c r="E230" s="269"/>
      <c r="F230" s="268"/>
      <c r="G230" s="4"/>
      <c r="H230" s="4"/>
      <c r="I230" s="282"/>
      <c r="J230" s="328"/>
    </row>
    <row r="231" spans="1:10" ht="12.75">
      <c r="A231" s="61"/>
      <c r="B231" s="62"/>
      <c r="C231" s="296"/>
      <c r="D231" s="322"/>
      <c r="E231" s="269"/>
      <c r="F231" s="268"/>
      <c r="G231" s="4"/>
      <c r="H231" s="4"/>
      <c r="I231" s="282"/>
      <c r="J231" s="328"/>
    </row>
    <row r="232" spans="1:10" ht="12.75">
      <c r="A232" s="61"/>
      <c r="B232" s="62"/>
      <c r="C232" s="296"/>
      <c r="D232" s="322"/>
      <c r="E232" s="269"/>
      <c r="F232" s="268"/>
      <c r="G232" s="4">
        <v>0</v>
      </c>
      <c r="H232" s="4">
        <v>0</v>
      </c>
      <c r="I232" s="282"/>
      <c r="J232" s="328"/>
    </row>
    <row r="233" spans="1:10" ht="12.75">
      <c r="A233" s="61"/>
      <c r="B233" s="62"/>
      <c r="C233" s="296"/>
      <c r="D233" s="323"/>
      <c r="E233" s="270"/>
      <c r="F233" s="268"/>
      <c r="G233" s="4">
        <v>0</v>
      </c>
      <c r="H233" s="4">
        <v>0</v>
      </c>
      <c r="I233" s="282"/>
      <c r="J233" s="328"/>
    </row>
    <row r="234" spans="1:10" ht="13.5" thickBot="1">
      <c r="A234" s="61"/>
      <c r="B234" s="62"/>
      <c r="C234" s="296"/>
      <c r="D234" s="288" t="s">
        <v>464</v>
      </c>
      <c r="E234" s="255"/>
      <c r="F234" s="256"/>
      <c r="G234" s="16" t="e">
        <f>SUM(G216:G227)</f>
        <v>#REF!</v>
      </c>
      <c r="H234" s="16" t="e">
        <f>SUM(H216:H227)</f>
        <v>#REF!</v>
      </c>
      <c r="I234" s="283">
        <f>SUM(I227:I233)</f>
        <v>103500</v>
      </c>
      <c r="J234" s="328"/>
    </row>
    <row r="235" spans="1:10" ht="23.25" thickTop="1">
      <c r="A235" s="61"/>
      <c r="B235" s="62"/>
      <c r="C235" s="259"/>
      <c r="D235" s="322" t="s">
        <v>91</v>
      </c>
      <c r="E235" s="271" t="s">
        <v>63</v>
      </c>
      <c r="F235" s="272">
        <v>10</v>
      </c>
      <c r="G235" s="5">
        <v>0</v>
      </c>
      <c r="H235" s="5">
        <v>0</v>
      </c>
      <c r="I235" s="284">
        <v>48000</v>
      </c>
      <c r="J235" s="328"/>
    </row>
    <row r="236" spans="1:10" ht="12.75">
      <c r="A236" s="61"/>
      <c r="B236" s="62"/>
      <c r="C236" s="252"/>
      <c r="D236" s="296"/>
      <c r="E236" s="267"/>
      <c r="F236" s="268"/>
      <c r="G236" s="4">
        <v>0</v>
      </c>
      <c r="H236" s="4">
        <v>0</v>
      </c>
      <c r="I236" s="284"/>
      <c r="J236" s="328"/>
    </row>
    <row r="237" spans="1:10" ht="12.75">
      <c r="A237" s="61"/>
      <c r="B237" s="62"/>
      <c r="C237" s="253"/>
      <c r="D237" s="296"/>
      <c r="E237" s="267" t="s">
        <v>61</v>
      </c>
      <c r="F237" s="268">
        <v>40</v>
      </c>
      <c r="G237" s="4">
        <v>0</v>
      </c>
      <c r="H237" s="4">
        <v>0</v>
      </c>
      <c r="I237" s="281">
        <v>640000</v>
      </c>
      <c r="J237" s="328"/>
    </row>
    <row r="238" spans="1:10" ht="12.75">
      <c r="A238" s="61"/>
      <c r="B238" s="62"/>
      <c r="C238" s="253"/>
      <c r="D238" s="296"/>
      <c r="E238" s="267"/>
      <c r="F238" s="268"/>
      <c r="G238" s="4">
        <v>0</v>
      </c>
      <c r="H238" s="4">
        <v>0</v>
      </c>
      <c r="I238" s="282"/>
      <c r="J238" s="328"/>
    </row>
    <row r="239" spans="1:10" ht="12.75">
      <c r="A239" s="61"/>
      <c r="B239" s="62"/>
      <c r="C239" s="253"/>
      <c r="D239" s="296"/>
      <c r="E239" s="269"/>
      <c r="F239" s="268"/>
      <c r="G239" s="17"/>
      <c r="H239" s="4"/>
      <c r="I239" s="282"/>
      <c r="J239" s="328"/>
    </row>
    <row r="240" spans="1:10" ht="12.75">
      <c r="A240" s="61"/>
      <c r="B240" s="62"/>
      <c r="C240" s="253"/>
      <c r="D240" s="296"/>
      <c r="E240" s="269"/>
      <c r="F240" s="268"/>
      <c r="G240" s="17"/>
      <c r="H240" s="4"/>
      <c r="I240" s="282"/>
      <c r="J240" s="328"/>
    </row>
    <row r="241" spans="1:10" ht="13.5" thickBot="1">
      <c r="A241" s="61"/>
      <c r="B241" s="62"/>
      <c r="C241" s="253"/>
      <c r="D241" s="288" t="s">
        <v>480</v>
      </c>
      <c r="E241" s="332"/>
      <c r="F241" s="256"/>
      <c r="G241" s="16">
        <f>SUM(G229:G232)</f>
        <v>0</v>
      </c>
      <c r="H241" s="16">
        <f>SUM(H229:H232)</f>
        <v>0</v>
      </c>
      <c r="I241" s="283">
        <f>SUM(I235:I240)</f>
        <v>688000</v>
      </c>
      <c r="J241" s="328"/>
    </row>
    <row r="242" spans="1:10" ht="23.25" thickTop="1">
      <c r="A242" s="61"/>
      <c r="B242" s="62"/>
      <c r="C242" s="252"/>
      <c r="D242" s="322" t="s">
        <v>91</v>
      </c>
      <c r="E242" s="271" t="s">
        <v>63</v>
      </c>
      <c r="F242" s="272">
        <v>10</v>
      </c>
      <c r="G242" s="5">
        <v>0</v>
      </c>
      <c r="H242" s="5">
        <v>0</v>
      </c>
      <c r="I242" s="284">
        <v>60000</v>
      </c>
      <c r="J242" s="328"/>
    </row>
    <row r="243" spans="2:10" ht="12.75">
      <c r="B243" s="62"/>
      <c r="C243" s="253"/>
      <c r="D243" s="296"/>
      <c r="E243" s="267"/>
      <c r="F243" s="268"/>
      <c r="G243" s="4">
        <v>0</v>
      </c>
      <c r="H243" s="4">
        <v>0</v>
      </c>
      <c r="I243" s="284"/>
      <c r="J243" s="328"/>
    </row>
    <row r="244" spans="2:10" ht="12.75">
      <c r="B244" s="62"/>
      <c r="C244" s="253"/>
      <c r="D244" s="296"/>
      <c r="E244" s="267"/>
      <c r="F244" s="268"/>
      <c r="G244" s="4">
        <v>0</v>
      </c>
      <c r="H244" s="4">
        <v>0</v>
      </c>
      <c r="I244" s="282"/>
      <c r="J244" s="328"/>
    </row>
    <row r="245" spans="2:10" ht="12.75">
      <c r="B245" s="62"/>
      <c r="C245" s="253"/>
      <c r="D245" s="296"/>
      <c r="E245" s="267"/>
      <c r="F245" s="268"/>
      <c r="G245" s="4">
        <v>0</v>
      </c>
      <c r="H245" s="4">
        <v>0</v>
      </c>
      <c r="I245" s="282"/>
      <c r="J245" s="328"/>
    </row>
    <row r="246" spans="2:10" ht="12.75">
      <c r="B246" s="62"/>
      <c r="C246" s="253"/>
      <c r="D246" s="296"/>
      <c r="E246" s="273"/>
      <c r="F246" s="268"/>
      <c r="G246" s="4"/>
      <c r="H246" s="4"/>
      <c r="I246" s="282"/>
      <c r="J246" s="328"/>
    </row>
    <row r="247" spans="2:10" ht="12.75">
      <c r="B247" s="62"/>
      <c r="C247" s="253"/>
      <c r="D247" s="296"/>
      <c r="E247" s="274"/>
      <c r="F247" s="275"/>
      <c r="G247" s="4"/>
      <c r="H247" s="4"/>
      <c r="I247" s="282"/>
      <c r="J247" s="328"/>
    </row>
    <row r="248" spans="2:10" ht="13.5" thickBot="1">
      <c r="B248" s="62"/>
      <c r="C248" s="253"/>
      <c r="D248" s="288" t="s">
        <v>495</v>
      </c>
      <c r="E248" s="255"/>
      <c r="F248" s="256"/>
      <c r="G248" s="16">
        <f>SUM(G235:G240)</f>
        <v>0</v>
      </c>
      <c r="H248" s="16">
        <f>SUM(H235:H240)</f>
        <v>0</v>
      </c>
      <c r="I248" s="283">
        <f>SUM(I242:I247)</f>
        <v>60000</v>
      </c>
      <c r="J248" s="328"/>
    </row>
    <row r="249" spans="2:10" ht="23.25" thickTop="1">
      <c r="B249" s="62"/>
      <c r="C249" s="253"/>
      <c r="D249" s="322" t="s">
        <v>91</v>
      </c>
      <c r="E249" s="271" t="s">
        <v>63</v>
      </c>
      <c r="F249" s="272">
        <v>10</v>
      </c>
      <c r="G249" s="5">
        <v>0</v>
      </c>
      <c r="H249" s="5">
        <v>0</v>
      </c>
      <c r="I249" s="284">
        <v>45000</v>
      </c>
      <c r="J249" s="328"/>
    </row>
    <row r="250" spans="2:10" ht="12.75">
      <c r="B250" s="62"/>
      <c r="C250" s="253"/>
      <c r="D250" s="296"/>
      <c r="E250" s="267"/>
      <c r="F250" s="268"/>
      <c r="G250" s="4">
        <v>0</v>
      </c>
      <c r="H250" s="4">
        <v>0</v>
      </c>
      <c r="I250" s="284"/>
      <c r="J250" s="328"/>
    </row>
    <row r="251" spans="2:10" ht="12.75">
      <c r="B251" s="62"/>
      <c r="C251" s="253"/>
      <c r="D251" s="296"/>
      <c r="E251" s="267"/>
      <c r="F251" s="268"/>
      <c r="G251" s="4">
        <v>0</v>
      </c>
      <c r="H251" s="4">
        <v>0</v>
      </c>
      <c r="I251" s="282"/>
      <c r="J251" s="328"/>
    </row>
    <row r="252" spans="2:10" ht="12.75">
      <c r="B252" s="62"/>
      <c r="C252" s="253"/>
      <c r="D252" s="296"/>
      <c r="E252" s="267"/>
      <c r="F252" s="268"/>
      <c r="G252" s="4">
        <v>0</v>
      </c>
      <c r="H252" s="4">
        <v>0</v>
      </c>
      <c r="I252" s="282"/>
      <c r="J252" s="328"/>
    </row>
    <row r="253" spans="2:10" ht="12.75">
      <c r="B253" s="62"/>
      <c r="C253" s="253"/>
      <c r="D253" s="296"/>
      <c r="E253" s="279"/>
      <c r="F253" s="268"/>
      <c r="G253" s="4"/>
      <c r="H253" s="4"/>
      <c r="I253" s="282"/>
      <c r="J253" s="328"/>
    </row>
    <row r="254" spans="2:10" ht="12.75">
      <c r="B254" s="62"/>
      <c r="C254" s="253"/>
      <c r="D254" s="296"/>
      <c r="E254" s="279"/>
      <c r="F254" s="275"/>
      <c r="G254" s="4"/>
      <c r="H254" s="4"/>
      <c r="I254" s="282"/>
      <c r="J254" s="328"/>
    </row>
    <row r="255" spans="2:10" ht="13.5" thickBot="1">
      <c r="B255" s="62"/>
      <c r="C255" s="253"/>
      <c r="D255" s="288" t="s">
        <v>510</v>
      </c>
      <c r="E255" s="255"/>
      <c r="F255" s="256"/>
      <c r="G255" s="16">
        <f>SUM(G242:G247)</f>
        <v>0</v>
      </c>
      <c r="H255" s="16">
        <f>SUM(H242:H247)</f>
        <v>0</v>
      </c>
      <c r="I255" s="283">
        <f>SUM(I249:I254)</f>
        <v>45000</v>
      </c>
      <c r="J255" s="333"/>
    </row>
    <row r="256" spans="2:10" ht="23.25" thickTop="1">
      <c r="B256" s="62"/>
      <c r="C256" s="276" t="s">
        <v>453</v>
      </c>
      <c r="D256" s="280"/>
      <c r="E256" s="271" t="s">
        <v>63</v>
      </c>
      <c r="F256" s="272">
        <v>10</v>
      </c>
      <c r="G256" s="5">
        <v>0</v>
      </c>
      <c r="H256" s="5">
        <v>0</v>
      </c>
      <c r="I256" s="284">
        <v>475200</v>
      </c>
      <c r="J256" s="327">
        <f>(I264+I273+I282+I290)</f>
        <v>7730400</v>
      </c>
    </row>
    <row r="257" spans="2:10" ht="12.75">
      <c r="B257" s="62"/>
      <c r="C257" s="253"/>
      <c r="D257" s="322" t="s">
        <v>143</v>
      </c>
      <c r="E257" s="267" t="s">
        <v>20</v>
      </c>
      <c r="F257" s="268">
        <v>20</v>
      </c>
      <c r="G257" s="4">
        <v>0</v>
      </c>
      <c r="H257" s="4">
        <v>0</v>
      </c>
      <c r="I257" s="281">
        <v>250000</v>
      </c>
      <c r="J257" s="328"/>
    </row>
    <row r="258" spans="2:10" ht="12.75">
      <c r="B258" s="62"/>
      <c r="C258" s="253"/>
      <c r="D258" s="322"/>
      <c r="E258" s="267" t="s">
        <v>311</v>
      </c>
      <c r="F258" s="268">
        <v>30</v>
      </c>
      <c r="G258" s="4"/>
      <c r="H258" s="4"/>
      <c r="I258" s="281">
        <v>280000</v>
      </c>
      <c r="J258" s="328"/>
    </row>
    <row r="259" spans="2:10" ht="12.75">
      <c r="B259" s="62"/>
      <c r="C259" s="322" t="s">
        <v>224</v>
      </c>
      <c r="D259" s="322"/>
      <c r="E259" s="267"/>
      <c r="F259" s="268"/>
      <c r="G259" s="4">
        <v>0</v>
      </c>
      <c r="H259" s="4">
        <v>0</v>
      </c>
      <c r="I259" s="282"/>
      <c r="J259" s="328"/>
    </row>
    <row r="260" spans="2:10" ht="12.75">
      <c r="B260" s="62"/>
      <c r="C260" s="322"/>
      <c r="D260" s="322"/>
      <c r="E260" s="267"/>
      <c r="F260" s="268"/>
      <c r="G260" s="4">
        <v>0</v>
      </c>
      <c r="H260" s="4">
        <v>0</v>
      </c>
      <c r="I260" s="282"/>
      <c r="J260" s="328"/>
    </row>
    <row r="261" spans="2:10" ht="12.75">
      <c r="B261" s="62"/>
      <c r="C261" s="322"/>
      <c r="D261" s="322"/>
      <c r="E261" s="269"/>
      <c r="F261" s="268"/>
      <c r="G261" s="4"/>
      <c r="H261" s="4"/>
      <c r="I261" s="282"/>
      <c r="J261" s="328"/>
    </row>
    <row r="262" spans="2:10" ht="12.75">
      <c r="B262" s="62"/>
      <c r="C262" s="253"/>
      <c r="D262" s="322"/>
      <c r="E262" s="269"/>
      <c r="F262" s="268"/>
      <c r="G262" s="4">
        <v>0</v>
      </c>
      <c r="H262" s="4">
        <v>0</v>
      </c>
      <c r="I262" s="282"/>
      <c r="J262" s="328"/>
    </row>
    <row r="263" spans="2:10" ht="12.75">
      <c r="B263" s="62"/>
      <c r="C263" s="253"/>
      <c r="D263" s="323"/>
      <c r="E263" s="270"/>
      <c r="F263" s="268"/>
      <c r="G263" s="4">
        <v>0</v>
      </c>
      <c r="H263" s="4">
        <v>0</v>
      </c>
      <c r="I263" s="282"/>
      <c r="J263" s="328"/>
    </row>
    <row r="264" spans="2:10" ht="13.5" thickBot="1">
      <c r="B264" s="62"/>
      <c r="C264" s="253"/>
      <c r="D264" s="288" t="s">
        <v>465</v>
      </c>
      <c r="E264" s="255"/>
      <c r="F264" s="256"/>
      <c r="G264" s="16">
        <f>SUM(G246:G256)</f>
        <v>0</v>
      </c>
      <c r="H264" s="16">
        <f>SUM(H246:H256)</f>
        <v>0</v>
      </c>
      <c r="I264" s="283">
        <f>SUM(I256:I263)</f>
        <v>1005200</v>
      </c>
      <c r="J264" s="328"/>
    </row>
    <row r="265" spans="2:10" ht="23.25" thickTop="1">
      <c r="B265" s="62"/>
      <c r="C265" s="253"/>
      <c r="D265" s="322" t="s">
        <v>296</v>
      </c>
      <c r="E265" s="271" t="s">
        <v>63</v>
      </c>
      <c r="F265" s="272">
        <v>10</v>
      </c>
      <c r="G265" s="5">
        <v>0</v>
      </c>
      <c r="H265" s="5">
        <v>0</v>
      </c>
      <c r="I265" s="284">
        <v>850000</v>
      </c>
      <c r="J265" s="328"/>
    </row>
    <row r="266" spans="2:10" ht="12.75">
      <c r="B266" s="62"/>
      <c r="C266" s="253"/>
      <c r="D266" s="296"/>
      <c r="E266" s="267" t="s">
        <v>20</v>
      </c>
      <c r="F266" s="268">
        <v>20</v>
      </c>
      <c r="G266" s="4">
        <v>0</v>
      </c>
      <c r="H266" s="4">
        <v>0</v>
      </c>
      <c r="I266" s="284">
        <v>1000000</v>
      </c>
      <c r="J266" s="328"/>
    </row>
    <row r="267" spans="2:10" ht="12.75">
      <c r="B267" s="62"/>
      <c r="C267" s="253"/>
      <c r="D267" s="296"/>
      <c r="E267" s="267"/>
      <c r="F267" s="268"/>
      <c r="G267" s="4">
        <v>0</v>
      </c>
      <c r="H267" s="4">
        <v>0</v>
      </c>
      <c r="I267" s="282"/>
      <c r="J267" s="328"/>
    </row>
    <row r="268" spans="2:10" ht="12.75">
      <c r="B268" s="62"/>
      <c r="C268" s="253"/>
      <c r="D268" s="296"/>
      <c r="E268" s="267"/>
      <c r="F268" s="268"/>
      <c r="G268" s="4">
        <v>0</v>
      </c>
      <c r="H268" s="4">
        <v>0</v>
      </c>
      <c r="I268" s="282"/>
      <c r="J268" s="328"/>
    </row>
    <row r="269" spans="2:10" ht="12.75">
      <c r="B269" s="62"/>
      <c r="C269" s="253"/>
      <c r="D269" s="296"/>
      <c r="E269" s="269"/>
      <c r="F269" s="268"/>
      <c r="G269" s="17"/>
      <c r="H269" s="4"/>
      <c r="I269" s="282"/>
      <c r="J269" s="328"/>
    </row>
    <row r="270" spans="2:10" ht="12.75">
      <c r="B270" s="62"/>
      <c r="C270" s="253"/>
      <c r="D270" s="296"/>
      <c r="E270" s="269"/>
      <c r="F270" s="268"/>
      <c r="G270" s="17"/>
      <c r="H270" s="4"/>
      <c r="I270" s="282"/>
      <c r="J270" s="328"/>
    </row>
    <row r="271" spans="2:10" ht="12.75">
      <c r="B271" s="62"/>
      <c r="C271" s="253"/>
      <c r="D271" s="296"/>
      <c r="E271" s="269"/>
      <c r="F271" s="268"/>
      <c r="G271" s="17"/>
      <c r="H271" s="4"/>
      <c r="I271" s="282"/>
      <c r="J271" s="328"/>
    </row>
    <row r="272" spans="2:10" ht="12.75">
      <c r="B272" s="62"/>
      <c r="C272" s="253"/>
      <c r="D272" s="296"/>
      <c r="E272" s="269"/>
      <c r="F272" s="268"/>
      <c r="G272" s="17"/>
      <c r="H272" s="4"/>
      <c r="I272" s="282"/>
      <c r="J272" s="328"/>
    </row>
    <row r="273" spans="2:10" ht="13.5" thickBot="1">
      <c r="B273" s="62"/>
      <c r="C273" s="253"/>
      <c r="D273" s="288" t="s">
        <v>481</v>
      </c>
      <c r="E273" s="332"/>
      <c r="F273" s="256"/>
      <c r="G273" s="16">
        <f>SUM(G259:G262)</f>
        <v>0</v>
      </c>
      <c r="H273" s="16">
        <f>SUM(H259:H262)</f>
        <v>0</v>
      </c>
      <c r="I273" s="283">
        <f>SUM(I265:I272)</f>
        <v>1850000</v>
      </c>
      <c r="J273" s="328"/>
    </row>
    <row r="274" spans="2:10" ht="23.25" thickTop="1">
      <c r="B274" s="62"/>
      <c r="C274" s="253"/>
      <c r="D274" s="322" t="s">
        <v>297</v>
      </c>
      <c r="E274" s="271" t="s">
        <v>63</v>
      </c>
      <c r="F274" s="272">
        <v>10</v>
      </c>
      <c r="G274" s="5">
        <v>0</v>
      </c>
      <c r="H274" s="5">
        <v>0</v>
      </c>
      <c r="I274" s="284">
        <v>1700000</v>
      </c>
      <c r="J274" s="328"/>
    </row>
    <row r="275" spans="2:10" ht="12.75">
      <c r="B275" s="62"/>
      <c r="C275" s="253"/>
      <c r="D275" s="296"/>
      <c r="E275" s="267" t="s">
        <v>20</v>
      </c>
      <c r="F275" s="268">
        <v>20</v>
      </c>
      <c r="G275" s="4">
        <v>0</v>
      </c>
      <c r="H275" s="4">
        <v>0</v>
      </c>
      <c r="I275" s="284">
        <v>2150000</v>
      </c>
      <c r="J275" s="328"/>
    </row>
    <row r="276" spans="2:10" ht="12.75">
      <c r="B276" s="62"/>
      <c r="C276" s="253"/>
      <c r="D276" s="296"/>
      <c r="E276" s="267"/>
      <c r="F276" s="268"/>
      <c r="G276" s="4">
        <v>0</v>
      </c>
      <c r="H276" s="4">
        <v>0</v>
      </c>
      <c r="I276" s="282"/>
      <c r="J276" s="328"/>
    </row>
    <row r="277" spans="2:10" ht="12.75">
      <c r="B277" s="62"/>
      <c r="C277" s="253"/>
      <c r="D277" s="296"/>
      <c r="E277" s="267"/>
      <c r="F277" s="268"/>
      <c r="G277" s="4">
        <v>0</v>
      </c>
      <c r="H277" s="4">
        <v>0</v>
      </c>
      <c r="I277" s="282"/>
      <c r="J277" s="328"/>
    </row>
    <row r="278" spans="2:10" ht="12.75">
      <c r="B278" s="62"/>
      <c r="C278" s="253"/>
      <c r="D278" s="296"/>
      <c r="E278" s="273"/>
      <c r="F278" s="268"/>
      <c r="G278" s="4"/>
      <c r="H278" s="4"/>
      <c r="I278" s="282"/>
      <c r="J278" s="328"/>
    </row>
    <row r="279" spans="2:10" ht="12.75">
      <c r="B279" s="62"/>
      <c r="C279" s="253"/>
      <c r="D279" s="296"/>
      <c r="E279" s="273"/>
      <c r="F279" s="275"/>
      <c r="G279" s="4"/>
      <c r="H279" s="4"/>
      <c r="I279" s="282"/>
      <c r="J279" s="328"/>
    </row>
    <row r="280" spans="2:10" ht="12.75">
      <c r="B280" s="62"/>
      <c r="C280" s="253"/>
      <c r="D280" s="296"/>
      <c r="E280" s="273"/>
      <c r="F280" s="275"/>
      <c r="G280" s="4"/>
      <c r="H280" s="4"/>
      <c r="I280" s="282"/>
      <c r="J280" s="328"/>
    </row>
    <row r="281" spans="2:10" ht="12.75">
      <c r="B281" s="62"/>
      <c r="C281" s="253"/>
      <c r="D281" s="296"/>
      <c r="E281" s="274"/>
      <c r="F281" s="275"/>
      <c r="G281" s="4"/>
      <c r="H281" s="4"/>
      <c r="I281" s="282"/>
      <c r="J281" s="328"/>
    </row>
    <row r="282" spans="2:10" ht="13.5" thickBot="1">
      <c r="B282" s="62"/>
      <c r="C282" s="253"/>
      <c r="D282" s="288" t="s">
        <v>496</v>
      </c>
      <c r="E282" s="332"/>
      <c r="F282" s="256"/>
      <c r="G282" s="16">
        <f>SUM(G265:G272)</f>
        <v>0</v>
      </c>
      <c r="H282" s="16">
        <f>SUM(H265:H272)</f>
        <v>0</v>
      </c>
      <c r="I282" s="283">
        <f>SUM(I274:I281)</f>
        <v>3850000</v>
      </c>
      <c r="J282" s="328"/>
    </row>
    <row r="283" spans="2:10" ht="23.25" thickTop="1">
      <c r="B283" s="62"/>
      <c r="C283" s="253"/>
      <c r="D283" s="322" t="s">
        <v>298</v>
      </c>
      <c r="E283" s="271" t="s">
        <v>63</v>
      </c>
      <c r="F283" s="272">
        <v>10</v>
      </c>
      <c r="G283" s="5">
        <v>0</v>
      </c>
      <c r="H283" s="5">
        <v>0</v>
      </c>
      <c r="I283" s="284">
        <v>475200</v>
      </c>
      <c r="J283" s="328"/>
    </row>
    <row r="284" spans="2:10" ht="12.75">
      <c r="B284" s="62"/>
      <c r="C284" s="253"/>
      <c r="D284" s="296"/>
      <c r="E284" s="267" t="s">
        <v>20</v>
      </c>
      <c r="F284" s="268">
        <v>20</v>
      </c>
      <c r="G284" s="4">
        <v>0</v>
      </c>
      <c r="H284" s="4">
        <v>0</v>
      </c>
      <c r="I284" s="281">
        <v>270000</v>
      </c>
      <c r="J284" s="328"/>
    </row>
    <row r="285" spans="2:10" ht="12.75">
      <c r="B285" s="62"/>
      <c r="C285" s="253"/>
      <c r="D285" s="296"/>
      <c r="E285" s="267" t="s">
        <v>311</v>
      </c>
      <c r="F285" s="268">
        <v>30</v>
      </c>
      <c r="G285" s="4"/>
      <c r="H285" s="4"/>
      <c r="I285" s="281">
        <v>280000</v>
      </c>
      <c r="J285" s="328"/>
    </row>
    <row r="286" spans="2:10" ht="12.75">
      <c r="B286" s="62"/>
      <c r="C286" s="253"/>
      <c r="D286" s="296"/>
      <c r="E286" s="267"/>
      <c r="F286" s="268"/>
      <c r="G286" s="4">
        <v>0</v>
      </c>
      <c r="H286" s="4">
        <v>0</v>
      </c>
      <c r="I286" s="282"/>
      <c r="J286" s="328"/>
    </row>
    <row r="287" spans="2:10" ht="12.75">
      <c r="B287" s="62"/>
      <c r="C287" s="253"/>
      <c r="D287" s="296"/>
      <c r="E287" s="267"/>
      <c r="F287" s="268"/>
      <c r="G287" s="4">
        <v>0</v>
      </c>
      <c r="H287" s="4">
        <v>0</v>
      </c>
      <c r="I287" s="282"/>
      <c r="J287" s="328"/>
    </row>
    <row r="288" spans="2:10" ht="12.75">
      <c r="B288" s="62"/>
      <c r="C288" s="253"/>
      <c r="D288" s="296"/>
      <c r="E288" s="273"/>
      <c r="F288" s="268"/>
      <c r="G288" s="4"/>
      <c r="H288" s="4"/>
      <c r="I288" s="282"/>
      <c r="J288" s="328"/>
    </row>
    <row r="289" spans="2:10" ht="12.75">
      <c r="B289" s="62"/>
      <c r="C289" s="253"/>
      <c r="D289" s="296"/>
      <c r="E289" s="274"/>
      <c r="F289" s="275"/>
      <c r="G289" s="4"/>
      <c r="H289" s="4"/>
      <c r="I289" s="282"/>
      <c r="J289" s="328"/>
    </row>
    <row r="290" spans="2:10" ht="13.5" thickBot="1">
      <c r="B290" s="62"/>
      <c r="C290" s="253"/>
      <c r="D290" s="288" t="s">
        <v>511</v>
      </c>
      <c r="E290" s="255"/>
      <c r="F290" s="256"/>
      <c r="G290" s="16">
        <f>SUM(G274:G281)</f>
        <v>0</v>
      </c>
      <c r="H290" s="16">
        <f>SUM(H274:H281)</f>
        <v>0</v>
      </c>
      <c r="I290" s="283">
        <f>SUM(I283:I289)</f>
        <v>1025200</v>
      </c>
      <c r="J290" s="333"/>
    </row>
    <row r="291" spans="1:10" ht="23.25" thickTop="1">
      <c r="A291" s="61"/>
      <c r="B291" s="62"/>
      <c r="C291" s="276" t="s">
        <v>454</v>
      </c>
      <c r="D291" s="295" t="s">
        <v>299</v>
      </c>
      <c r="E291" s="271" t="s">
        <v>63</v>
      </c>
      <c r="F291" s="272">
        <v>10</v>
      </c>
      <c r="G291" s="5">
        <v>0</v>
      </c>
      <c r="H291" s="5">
        <v>0</v>
      </c>
      <c r="I291" s="284">
        <v>160000</v>
      </c>
      <c r="J291" s="327">
        <f>(I299+I307+I314+I322)</f>
        <v>1367000</v>
      </c>
    </row>
    <row r="292" spans="1:10" ht="12.75" customHeight="1">
      <c r="A292" s="71"/>
      <c r="B292" s="62"/>
      <c r="C292" s="322" t="s">
        <v>93</v>
      </c>
      <c r="D292" s="296"/>
      <c r="E292" s="267" t="s">
        <v>20</v>
      </c>
      <c r="F292" s="268">
        <v>20</v>
      </c>
      <c r="G292" s="4">
        <v>0</v>
      </c>
      <c r="H292" s="4">
        <v>0</v>
      </c>
      <c r="I292" s="281">
        <v>40000</v>
      </c>
      <c r="J292" s="328"/>
    </row>
    <row r="293" spans="1:10" ht="12.75" customHeight="1">
      <c r="A293" s="71"/>
      <c r="B293" s="62"/>
      <c r="C293" s="322"/>
      <c r="D293" s="296"/>
      <c r="E293" s="267" t="s">
        <v>311</v>
      </c>
      <c r="F293" s="268">
        <v>30</v>
      </c>
      <c r="G293" s="4"/>
      <c r="H293" s="4"/>
      <c r="I293" s="281">
        <v>120000</v>
      </c>
      <c r="J293" s="328"/>
    </row>
    <row r="294" spans="1:10" ht="12.75">
      <c r="A294" s="61"/>
      <c r="B294" s="62"/>
      <c r="C294" s="296"/>
      <c r="D294" s="296"/>
      <c r="E294" s="267"/>
      <c r="F294" s="268"/>
      <c r="G294" s="4">
        <v>0</v>
      </c>
      <c r="H294" s="4">
        <v>0</v>
      </c>
      <c r="I294" s="282"/>
      <c r="J294" s="328"/>
    </row>
    <row r="295" spans="1:10" ht="12.75">
      <c r="A295" s="71"/>
      <c r="B295" s="62"/>
      <c r="C295" s="296"/>
      <c r="D295" s="296"/>
      <c r="E295" s="267"/>
      <c r="F295" s="268"/>
      <c r="G295" s="4">
        <v>0</v>
      </c>
      <c r="H295" s="4">
        <v>0</v>
      </c>
      <c r="I295" s="282"/>
      <c r="J295" s="328"/>
    </row>
    <row r="296" spans="1:10" ht="12.75">
      <c r="A296" s="61"/>
      <c r="B296" s="62"/>
      <c r="C296" s="296"/>
      <c r="D296" s="296"/>
      <c r="E296" s="269"/>
      <c r="F296" s="268"/>
      <c r="G296" s="4"/>
      <c r="H296" s="4"/>
      <c r="I296" s="282"/>
      <c r="J296" s="328"/>
    </row>
    <row r="297" spans="1:10" ht="12.75">
      <c r="A297" s="71"/>
      <c r="B297" s="62"/>
      <c r="C297" s="296"/>
      <c r="D297" s="296"/>
      <c r="E297" s="269"/>
      <c r="F297" s="268"/>
      <c r="G297" s="4">
        <v>0</v>
      </c>
      <c r="H297" s="4">
        <v>0</v>
      </c>
      <c r="I297" s="282"/>
      <c r="J297" s="328"/>
    </row>
    <row r="298" spans="1:10" ht="12.75">
      <c r="A298" s="61"/>
      <c r="B298" s="62"/>
      <c r="C298" s="296"/>
      <c r="D298" s="297"/>
      <c r="E298" s="270"/>
      <c r="F298" s="268"/>
      <c r="G298" s="4">
        <v>0</v>
      </c>
      <c r="H298" s="4">
        <v>0</v>
      </c>
      <c r="I298" s="282"/>
      <c r="J298" s="328"/>
    </row>
    <row r="299" spans="1:10" ht="13.5" thickBot="1">
      <c r="A299" s="71"/>
      <c r="B299" s="62"/>
      <c r="C299" s="296"/>
      <c r="D299" s="288" t="s">
        <v>466</v>
      </c>
      <c r="E299" s="255"/>
      <c r="F299" s="256"/>
      <c r="G299" s="16">
        <f>SUM(G246:G291)</f>
        <v>0</v>
      </c>
      <c r="H299" s="16">
        <f>SUM(H246:H291)</f>
        <v>0</v>
      </c>
      <c r="I299" s="283">
        <f>SUM(I291:I298)</f>
        <v>320000</v>
      </c>
      <c r="J299" s="328"/>
    </row>
    <row r="300" spans="1:10" ht="23.25" thickTop="1">
      <c r="A300" s="61"/>
      <c r="B300" s="62"/>
      <c r="C300" s="259"/>
      <c r="D300" s="322" t="s">
        <v>300</v>
      </c>
      <c r="E300" s="271" t="s">
        <v>63</v>
      </c>
      <c r="F300" s="272">
        <v>10</v>
      </c>
      <c r="G300" s="5">
        <v>0</v>
      </c>
      <c r="H300" s="5">
        <v>0</v>
      </c>
      <c r="I300" s="284">
        <v>51000</v>
      </c>
      <c r="J300" s="328"/>
    </row>
    <row r="301" spans="1:10" ht="12.75">
      <c r="A301" s="61"/>
      <c r="B301" s="62"/>
      <c r="C301" s="252"/>
      <c r="D301" s="296"/>
      <c r="E301" s="267" t="s">
        <v>20</v>
      </c>
      <c r="F301" s="268">
        <v>20</v>
      </c>
      <c r="G301" s="4">
        <v>0</v>
      </c>
      <c r="H301" s="4">
        <v>0</v>
      </c>
      <c r="I301" s="284"/>
      <c r="J301" s="328"/>
    </row>
    <row r="302" spans="1:10" ht="12.75">
      <c r="A302" s="61"/>
      <c r="B302" s="62"/>
      <c r="C302" s="252"/>
      <c r="D302" s="296"/>
      <c r="E302" s="267" t="s">
        <v>311</v>
      </c>
      <c r="F302" s="268">
        <v>30</v>
      </c>
      <c r="G302" s="4"/>
      <c r="H302" s="4"/>
      <c r="I302" s="284">
        <v>600000</v>
      </c>
      <c r="J302" s="328"/>
    </row>
    <row r="303" spans="1:10" ht="12.75">
      <c r="A303" s="61"/>
      <c r="B303" s="62"/>
      <c r="C303" s="253"/>
      <c r="D303" s="296"/>
      <c r="E303" s="267"/>
      <c r="F303" s="268"/>
      <c r="G303" s="4">
        <v>0</v>
      </c>
      <c r="H303" s="4">
        <v>0</v>
      </c>
      <c r="I303" s="282"/>
      <c r="J303" s="328"/>
    </row>
    <row r="304" spans="1:10" ht="12.75">
      <c r="A304" s="61"/>
      <c r="B304" s="62"/>
      <c r="C304" s="253"/>
      <c r="D304" s="296"/>
      <c r="E304" s="267"/>
      <c r="F304" s="268"/>
      <c r="G304" s="4">
        <v>0</v>
      </c>
      <c r="H304" s="4">
        <v>0</v>
      </c>
      <c r="I304" s="282"/>
      <c r="J304" s="328"/>
    </row>
    <row r="305" spans="1:10" ht="12.75">
      <c r="A305" s="61"/>
      <c r="B305" s="62"/>
      <c r="C305" s="253"/>
      <c r="D305" s="296"/>
      <c r="E305" s="269"/>
      <c r="F305" s="268"/>
      <c r="G305" s="17"/>
      <c r="H305" s="4"/>
      <c r="I305" s="282"/>
      <c r="J305" s="328"/>
    </row>
    <row r="306" spans="1:10" ht="21" customHeight="1">
      <c r="A306" s="61"/>
      <c r="B306" s="62"/>
      <c r="C306" s="253"/>
      <c r="D306" s="296"/>
      <c r="E306" s="269"/>
      <c r="F306" s="268"/>
      <c r="G306" s="17"/>
      <c r="H306" s="4"/>
      <c r="I306" s="282"/>
      <c r="J306" s="328"/>
    </row>
    <row r="307" spans="1:10" ht="13.5" thickBot="1">
      <c r="A307" s="61"/>
      <c r="B307" s="62"/>
      <c r="C307" s="39"/>
      <c r="D307" s="319" t="s">
        <v>482</v>
      </c>
      <c r="E307" s="320"/>
      <c r="F307" s="318"/>
      <c r="G307" s="16">
        <f>SUM(G294:G297)</f>
        <v>0</v>
      </c>
      <c r="H307" s="16">
        <f>SUM(H294:H297)</f>
        <v>0</v>
      </c>
      <c r="I307" s="283">
        <f>SUM(I300:I306)</f>
        <v>651000</v>
      </c>
      <c r="J307" s="328"/>
    </row>
    <row r="308" spans="1:10" ht="23.25" thickTop="1">
      <c r="A308" s="61"/>
      <c r="B308" s="62"/>
      <c r="C308" s="68"/>
      <c r="D308" s="321" t="s">
        <v>301</v>
      </c>
      <c r="E308" s="37" t="s">
        <v>63</v>
      </c>
      <c r="F308" s="14">
        <v>10</v>
      </c>
      <c r="G308" s="5">
        <v>0</v>
      </c>
      <c r="H308" s="5">
        <v>0</v>
      </c>
      <c r="I308" s="281">
        <v>36000</v>
      </c>
      <c r="J308" s="328"/>
    </row>
    <row r="309" spans="1:10" ht="12.75">
      <c r="A309" s="61"/>
      <c r="B309" s="62"/>
      <c r="C309" s="39"/>
      <c r="D309" s="322"/>
      <c r="E309" s="30"/>
      <c r="F309" s="15"/>
      <c r="G309" s="4">
        <v>0</v>
      </c>
      <c r="H309" s="4">
        <v>0</v>
      </c>
      <c r="I309" s="284"/>
      <c r="J309" s="328"/>
    </row>
    <row r="310" spans="1:10" ht="12.75">
      <c r="A310" s="61"/>
      <c r="B310" s="62"/>
      <c r="C310" s="39"/>
      <c r="D310" s="322"/>
      <c r="E310" s="30"/>
      <c r="F310" s="15"/>
      <c r="G310" s="4">
        <v>0</v>
      </c>
      <c r="H310" s="4">
        <v>0</v>
      </c>
      <c r="I310" s="282"/>
      <c r="J310" s="328"/>
    </row>
    <row r="311" spans="1:10" ht="12.75">
      <c r="A311" s="61"/>
      <c r="B311" s="62"/>
      <c r="C311" s="39"/>
      <c r="D311" s="322"/>
      <c r="E311" s="30"/>
      <c r="F311" s="15"/>
      <c r="G311" s="4">
        <v>0</v>
      </c>
      <c r="H311" s="4">
        <v>0</v>
      </c>
      <c r="I311" s="282"/>
      <c r="J311" s="328"/>
    </row>
    <row r="312" spans="1:10" ht="12.75">
      <c r="A312" s="61"/>
      <c r="B312" s="62"/>
      <c r="C312" s="39"/>
      <c r="D312" s="322"/>
      <c r="E312" s="69"/>
      <c r="F312" s="15"/>
      <c r="G312" s="4"/>
      <c r="H312" s="4"/>
      <c r="I312" s="282"/>
      <c r="J312" s="328"/>
    </row>
    <row r="313" spans="1:10" ht="26.25" customHeight="1">
      <c r="A313" s="61"/>
      <c r="B313" s="62"/>
      <c r="C313" s="39"/>
      <c r="D313" s="323"/>
      <c r="E313" s="70"/>
      <c r="F313" s="51"/>
      <c r="G313" s="4"/>
      <c r="H313" s="4"/>
      <c r="I313" s="282"/>
      <c r="J313" s="328"/>
    </row>
    <row r="314" spans="1:10" ht="13.5" thickBot="1">
      <c r="A314" s="61"/>
      <c r="B314" s="62"/>
      <c r="C314" s="39"/>
      <c r="D314" s="316" t="s">
        <v>497</v>
      </c>
      <c r="E314" s="320"/>
      <c r="F314" s="318"/>
      <c r="G314" s="16">
        <f>SUM(G300:G306)</f>
        <v>0</v>
      </c>
      <c r="H314" s="16">
        <f>SUM(H300:H306)</f>
        <v>0</v>
      </c>
      <c r="I314" s="283">
        <f>SUM(I308:I313)</f>
        <v>36000</v>
      </c>
      <c r="J314" s="328"/>
    </row>
    <row r="315" spans="1:10" ht="13.5" thickTop="1">
      <c r="A315" s="61"/>
      <c r="B315" s="62"/>
      <c r="C315" s="39"/>
      <c r="D315" s="291" t="s">
        <v>302</v>
      </c>
      <c r="E315" s="37"/>
      <c r="F315" s="14"/>
      <c r="G315" s="5">
        <v>0</v>
      </c>
      <c r="H315" s="5">
        <v>0</v>
      </c>
      <c r="I315" s="284"/>
      <c r="J315" s="328"/>
    </row>
    <row r="316" spans="1:10" ht="12.75">
      <c r="A316" s="61"/>
      <c r="B316" s="62"/>
      <c r="C316" s="39"/>
      <c r="D316" s="292"/>
      <c r="E316" s="30"/>
      <c r="F316" s="15"/>
      <c r="G316" s="4">
        <v>0</v>
      </c>
      <c r="H316" s="4">
        <v>0</v>
      </c>
      <c r="I316" s="284"/>
      <c r="J316" s="328"/>
    </row>
    <row r="317" spans="1:10" ht="12.75">
      <c r="A317" s="61"/>
      <c r="B317" s="62"/>
      <c r="C317" s="39"/>
      <c r="D317" s="292"/>
      <c r="E317" s="30" t="s">
        <v>311</v>
      </c>
      <c r="F317" s="15">
        <v>30</v>
      </c>
      <c r="G317" s="4"/>
      <c r="H317" s="4"/>
      <c r="I317" s="281">
        <v>360000</v>
      </c>
      <c r="J317" s="328"/>
    </row>
    <row r="318" spans="1:10" ht="12.75">
      <c r="A318" s="61"/>
      <c r="B318" s="62"/>
      <c r="C318" s="39"/>
      <c r="D318" s="292"/>
      <c r="E318" s="30"/>
      <c r="F318" s="15"/>
      <c r="G318" s="4">
        <v>0</v>
      </c>
      <c r="H318" s="4">
        <v>0</v>
      </c>
      <c r="I318" s="282"/>
      <c r="J318" s="328"/>
    </row>
    <row r="319" spans="1:10" ht="12.75">
      <c r="A319" s="61"/>
      <c r="B319" s="62"/>
      <c r="C319" s="39"/>
      <c r="D319" s="292"/>
      <c r="E319" s="30"/>
      <c r="F319" s="15"/>
      <c r="G319" s="4">
        <v>0</v>
      </c>
      <c r="H319" s="4">
        <v>0</v>
      </c>
      <c r="I319" s="282"/>
      <c r="J319" s="328"/>
    </row>
    <row r="320" spans="1:10" ht="12.75">
      <c r="A320" s="61"/>
      <c r="B320" s="62"/>
      <c r="C320" s="39"/>
      <c r="D320" s="292"/>
      <c r="E320" s="69"/>
      <c r="F320" s="15"/>
      <c r="G320" s="4"/>
      <c r="H320" s="4"/>
      <c r="I320" s="282"/>
      <c r="J320" s="328"/>
    </row>
    <row r="321" spans="1:10" ht="12.75">
      <c r="A321" s="61"/>
      <c r="B321" s="62"/>
      <c r="C321" s="39"/>
      <c r="D321" s="287"/>
      <c r="E321" s="70"/>
      <c r="F321" s="51"/>
      <c r="G321" s="4"/>
      <c r="H321" s="4"/>
      <c r="I321" s="145"/>
      <c r="J321" s="328"/>
    </row>
    <row r="322" spans="1:10" ht="13.5" thickBot="1">
      <c r="A322" s="61"/>
      <c r="B322" s="62"/>
      <c r="C322" s="39"/>
      <c r="D322" s="316" t="s">
        <v>512</v>
      </c>
      <c r="E322" s="317"/>
      <c r="F322" s="318"/>
      <c r="G322" s="16">
        <f>SUM(G308:G313)</f>
        <v>0</v>
      </c>
      <c r="H322" s="16">
        <f>SUM(H308:H313)</f>
        <v>0</v>
      </c>
      <c r="I322" s="147">
        <f>SUM(I317:I321)</f>
        <v>360000</v>
      </c>
      <c r="J322" s="329"/>
    </row>
    <row r="323" spans="1:10" ht="23.25" thickTop="1">
      <c r="A323" s="61"/>
      <c r="B323" s="62"/>
      <c r="C323" s="26" t="s">
        <v>321</v>
      </c>
      <c r="D323" s="294" t="s">
        <v>282</v>
      </c>
      <c r="E323" s="37" t="s">
        <v>63</v>
      </c>
      <c r="F323" s="14">
        <v>10</v>
      </c>
      <c r="G323" s="5">
        <v>0</v>
      </c>
      <c r="H323" s="5">
        <v>0</v>
      </c>
      <c r="I323" s="143">
        <v>35400</v>
      </c>
      <c r="J323" s="357">
        <f>(I331+I339+I347+I355)</f>
        <v>1099400</v>
      </c>
    </row>
    <row r="324" spans="1:10" ht="12.75">
      <c r="A324" s="61"/>
      <c r="B324" s="62"/>
      <c r="C324" s="314" t="s">
        <v>210</v>
      </c>
      <c r="D324" s="315"/>
      <c r="E324" s="30" t="s">
        <v>20</v>
      </c>
      <c r="F324" s="15">
        <v>20</v>
      </c>
      <c r="G324" s="4">
        <v>0</v>
      </c>
      <c r="H324" s="4">
        <v>0</v>
      </c>
      <c r="I324" s="148">
        <v>168000</v>
      </c>
      <c r="J324" s="328"/>
    </row>
    <row r="325" spans="1:10" ht="12.75">
      <c r="A325" s="61"/>
      <c r="B325" s="62"/>
      <c r="C325" s="314"/>
      <c r="D325" s="315"/>
      <c r="E325" s="30" t="s">
        <v>311</v>
      </c>
      <c r="F325" s="15">
        <v>30</v>
      </c>
      <c r="G325" s="4"/>
      <c r="H325" s="4"/>
      <c r="I325" s="144">
        <v>60000</v>
      </c>
      <c r="J325" s="328"/>
    </row>
    <row r="326" spans="1:10" ht="12.75">
      <c r="A326" s="61"/>
      <c r="B326" s="62"/>
      <c r="C326" s="315"/>
      <c r="D326" s="315"/>
      <c r="E326" s="30"/>
      <c r="F326" s="15"/>
      <c r="G326" s="4">
        <v>0</v>
      </c>
      <c r="H326" s="4">
        <v>0</v>
      </c>
      <c r="I326" s="145"/>
      <c r="J326" s="328"/>
    </row>
    <row r="327" spans="1:10" ht="12.75">
      <c r="A327" s="61"/>
      <c r="B327" s="62"/>
      <c r="C327" s="315"/>
      <c r="D327" s="315"/>
      <c r="E327" s="30"/>
      <c r="F327" s="15"/>
      <c r="G327" s="4">
        <v>0</v>
      </c>
      <c r="H327" s="4">
        <v>0</v>
      </c>
      <c r="I327" s="145"/>
      <c r="J327" s="328"/>
    </row>
    <row r="328" spans="1:10" ht="12.75">
      <c r="A328" s="61"/>
      <c r="B328" s="62"/>
      <c r="C328" s="315"/>
      <c r="D328" s="315"/>
      <c r="E328" s="11"/>
      <c r="F328" s="15"/>
      <c r="G328" s="4"/>
      <c r="H328" s="4"/>
      <c r="I328" s="145"/>
      <c r="J328" s="328"/>
    </row>
    <row r="329" spans="1:10" ht="12.75">
      <c r="A329" s="61"/>
      <c r="B329" s="62"/>
      <c r="C329" s="315"/>
      <c r="D329" s="315"/>
      <c r="E329" s="11"/>
      <c r="F329" s="15"/>
      <c r="G329" s="4">
        <v>0</v>
      </c>
      <c r="H329" s="4">
        <v>0</v>
      </c>
      <c r="I329" s="145"/>
      <c r="J329" s="328"/>
    </row>
    <row r="330" spans="1:10" ht="12.75">
      <c r="A330" s="61"/>
      <c r="B330" s="62"/>
      <c r="C330" s="315"/>
      <c r="D330" s="290"/>
      <c r="E330" s="7"/>
      <c r="F330" s="15"/>
      <c r="G330" s="4">
        <v>0</v>
      </c>
      <c r="H330" s="4">
        <v>0</v>
      </c>
      <c r="I330" s="145"/>
      <c r="J330" s="328"/>
    </row>
    <row r="331" spans="1:10" ht="13.5" thickBot="1">
      <c r="A331" s="61"/>
      <c r="B331" s="62"/>
      <c r="C331" s="315"/>
      <c r="D331" s="316" t="s">
        <v>467</v>
      </c>
      <c r="E331" s="317"/>
      <c r="F331" s="318"/>
      <c r="G331" s="16">
        <f>SUM(G278:G323)</f>
        <v>0</v>
      </c>
      <c r="H331" s="16">
        <f>SUM(H278:H323)</f>
        <v>0</v>
      </c>
      <c r="I331" s="147">
        <f>SUM(I323:I330)</f>
        <v>263400</v>
      </c>
      <c r="J331" s="328"/>
    </row>
    <row r="332" spans="1:10" ht="23.25" thickTop="1">
      <c r="A332" s="61"/>
      <c r="B332" s="62"/>
      <c r="C332" s="27"/>
      <c r="D332" s="314" t="s">
        <v>303</v>
      </c>
      <c r="E332" s="37" t="s">
        <v>63</v>
      </c>
      <c r="F332" s="14">
        <v>10</v>
      </c>
      <c r="G332" s="5">
        <v>0</v>
      </c>
      <c r="H332" s="5">
        <v>0</v>
      </c>
      <c r="I332" s="144">
        <v>9000</v>
      </c>
      <c r="J332" s="328"/>
    </row>
    <row r="333" spans="1:10" ht="12.75">
      <c r="A333" s="61"/>
      <c r="B333" s="62"/>
      <c r="C333" s="68"/>
      <c r="D333" s="315"/>
      <c r="E333" s="30" t="s">
        <v>20</v>
      </c>
      <c r="F333" s="15">
        <v>20</v>
      </c>
      <c r="G333" s="4">
        <v>0</v>
      </c>
      <c r="H333" s="4">
        <v>0</v>
      </c>
      <c r="I333" s="143">
        <v>280000</v>
      </c>
      <c r="J333" s="328"/>
    </row>
    <row r="334" spans="1:10" ht="12.75">
      <c r="A334" s="61"/>
      <c r="B334" s="62"/>
      <c r="C334" s="68"/>
      <c r="D334" s="315"/>
      <c r="E334" s="30" t="s">
        <v>311</v>
      </c>
      <c r="F334" s="15">
        <v>30</v>
      </c>
      <c r="G334" s="4"/>
      <c r="H334" s="4"/>
      <c r="I334" s="144">
        <v>60000</v>
      </c>
      <c r="J334" s="328"/>
    </row>
    <row r="335" spans="1:10" ht="12.75">
      <c r="A335" s="61"/>
      <c r="B335" s="62"/>
      <c r="C335" s="39"/>
      <c r="D335" s="315"/>
      <c r="E335" s="30" t="s">
        <v>61</v>
      </c>
      <c r="F335" s="15">
        <v>40</v>
      </c>
      <c r="G335" s="4">
        <v>0</v>
      </c>
      <c r="H335" s="4">
        <v>0</v>
      </c>
      <c r="I335" s="145"/>
      <c r="J335" s="328"/>
    </row>
    <row r="336" spans="1:10" ht="12.75">
      <c r="A336" s="61"/>
      <c r="B336" s="62"/>
      <c r="C336" s="39"/>
      <c r="D336" s="315"/>
      <c r="E336" s="30" t="s">
        <v>22</v>
      </c>
      <c r="F336" s="15">
        <v>50</v>
      </c>
      <c r="G336" s="4">
        <v>0</v>
      </c>
      <c r="H336" s="4">
        <v>0</v>
      </c>
      <c r="I336" s="145"/>
      <c r="J336" s="328"/>
    </row>
    <row r="337" spans="1:10" ht="12.75">
      <c r="A337" s="61"/>
      <c r="B337" s="62"/>
      <c r="C337" s="39"/>
      <c r="D337" s="315"/>
      <c r="E337" s="11"/>
      <c r="F337" s="15">
        <v>50</v>
      </c>
      <c r="G337" s="17"/>
      <c r="H337" s="4"/>
      <c r="I337" s="145"/>
      <c r="J337" s="328"/>
    </row>
    <row r="338" spans="1:10" ht="12.75">
      <c r="A338" s="61"/>
      <c r="B338" s="62"/>
      <c r="C338" s="39"/>
      <c r="D338" s="315"/>
      <c r="E338" s="11"/>
      <c r="F338" s="15"/>
      <c r="G338" s="17"/>
      <c r="H338" s="4"/>
      <c r="I338" s="145"/>
      <c r="J338" s="328"/>
    </row>
    <row r="339" spans="1:10" ht="13.5" thickBot="1">
      <c r="A339" s="61"/>
      <c r="B339" s="62"/>
      <c r="C339" s="39"/>
      <c r="D339" s="319" t="s">
        <v>483</v>
      </c>
      <c r="E339" s="320"/>
      <c r="F339" s="318"/>
      <c r="G339" s="16">
        <f>SUM(G326:G329)</f>
        <v>0</v>
      </c>
      <c r="H339" s="16">
        <f>SUM(H326:H329)</f>
        <v>0</v>
      </c>
      <c r="I339" s="147">
        <f>SUM(I332:I338)</f>
        <v>349000</v>
      </c>
      <c r="J339" s="328"/>
    </row>
    <row r="340" spans="1:10" ht="23.25" thickTop="1">
      <c r="A340" s="61"/>
      <c r="B340" s="62"/>
      <c r="C340" s="68"/>
      <c r="D340" s="321" t="s">
        <v>226</v>
      </c>
      <c r="E340" s="37" t="s">
        <v>63</v>
      </c>
      <c r="F340" s="14">
        <v>10</v>
      </c>
      <c r="G340" s="5">
        <v>0</v>
      </c>
      <c r="H340" s="5">
        <v>0</v>
      </c>
      <c r="I340" s="144">
        <v>18000</v>
      </c>
      <c r="J340" s="328"/>
    </row>
    <row r="341" spans="1:10" ht="12.75">
      <c r="A341" s="61"/>
      <c r="B341" s="62"/>
      <c r="C341" s="39"/>
      <c r="D341" s="322"/>
      <c r="E341" s="30" t="s">
        <v>20</v>
      </c>
      <c r="F341" s="15">
        <v>20</v>
      </c>
      <c r="G341" s="4">
        <v>0</v>
      </c>
      <c r="H341" s="4">
        <v>0</v>
      </c>
      <c r="I341" s="143">
        <v>310000</v>
      </c>
      <c r="J341" s="328"/>
    </row>
    <row r="342" spans="1:10" ht="12.75">
      <c r="A342" s="61"/>
      <c r="B342" s="62"/>
      <c r="C342" s="39"/>
      <c r="D342" s="322"/>
      <c r="E342" s="30" t="s">
        <v>311</v>
      </c>
      <c r="F342" s="15">
        <v>30</v>
      </c>
      <c r="G342" s="4"/>
      <c r="H342" s="4"/>
      <c r="I342" s="144">
        <v>60000</v>
      </c>
      <c r="J342" s="328"/>
    </row>
    <row r="343" spans="1:10" ht="12.75">
      <c r="A343" s="61"/>
      <c r="B343" s="62"/>
      <c r="C343" s="39"/>
      <c r="D343" s="322"/>
      <c r="E343" s="30" t="s">
        <v>61</v>
      </c>
      <c r="F343" s="15">
        <v>40</v>
      </c>
      <c r="G343" s="4">
        <v>0</v>
      </c>
      <c r="H343" s="4">
        <v>0</v>
      </c>
      <c r="I343" s="145"/>
      <c r="J343" s="328"/>
    </row>
    <row r="344" spans="1:10" ht="12.75">
      <c r="A344" s="61"/>
      <c r="B344" s="62"/>
      <c r="C344" s="39"/>
      <c r="D344" s="322"/>
      <c r="E344" s="30" t="s">
        <v>22</v>
      </c>
      <c r="F344" s="15">
        <v>50</v>
      </c>
      <c r="G344" s="4">
        <v>0</v>
      </c>
      <c r="H344" s="4">
        <v>0</v>
      </c>
      <c r="I344" s="145"/>
      <c r="J344" s="328"/>
    </row>
    <row r="345" spans="1:10" ht="12.75">
      <c r="A345" s="61"/>
      <c r="B345" s="62"/>
      <c r="C345" s="39"/>
      <c r="D345" s="322"/>
      <c r="E345" s="69"/>
      <c r="F345" s="15">
        <v>50</v>
      </c>
      <c r="G345" s="4"/>
      <c r="H345" s="4"/>
      <c r="I345" s="145"/>
      <c r="J345" s="328"/>
    </row>
    <row r="346" spans="1:10" ht="12.75">
      <c r="A346" s="61"/>
      <c r="B346" s="62"/>
      <c r="C346" s="39"/>
      <c r="D346" s="323"/>
      <c r="E346" s="70"/>
      <c r="F346" s="51"/>
      <c r="G346" s="4"/>
      <c r="H346" s="4"/>
      <c r="I346" s="145"/>
      <c r="J346" s="328"/>
    </row>
    <row r="347" spans="1:10" ht="13.5" thickBot="1">
      <c r="A347" s="61"/>
      <c r="B347" s="62"/>
      <c r="C347" s="39"/>
      <c r="D347" s="319" t="s">
        <v>498</v>
      </c>
      <c r="E347" s="320"/>
      <c r="F347" s="318"/>
      <c r="G347" s="16">
        <f>SUM(G332:G338)</f>
        <v>0</v>
      </c>
      <c r="H347" s="16">
        <f>SUM(H332:H338)</f>
        <v>0</v>
      </c>
      <c r="I347" s="147">
        <f>SUM(I340:I346)</f>
        <v>388000</v>
      </c>
      <c r="J347" s="328"/>
    </row>
    <row r="348" spans="1:10" ht="23.25" thickTop="1">
      <c r="A348" s="61"/>
      <c r="B348" s="62"/>
      <c r="C348" s="39"/>
      <c r="D348" s="321" t="s">
        <v>304</v>
      </c>
      <c r="E348" s="37" t="s">
        <v>63</v>
      </c>
      <c r="F348" s="14">
        <v>10</v>
      </c>
      <c r="G348" s="5">
        <v>0</v>
      </c>
      <c r="H348" s="5">
        <v>0</v>
      </c>
      <c r="I348" s="144">
        <v>9000</v>
      </c>
      <c r="J348" s="328"/>
    </row>
    <row r="349" spans="1:10" ht="12.75">
      <c r="A349" s="61"/>
      <c r="B349" s="62"/>
      <c r="C349" s="39"/>
      <c r="D349" s="322"/>
      <c r="E349" s="30" t="s">
        <v>20</v>
      </c>
      <c r="F349" s="15">
        <v>20</v>
      </c>
      <c r="G349" s="4">
        <v>0</v>
      </c>
      <c r="H349" s="4">
        <v>0</v>
      </c>
      <c r="I349" s="144">
        <v>30000</v>
      </c>
      <c r="J349" s="328"/>
    </row>
    <row r="350" spans="1:10" ht="12.75">
      <c r="A350" s="61"/>
      <c r="B350" s="62"/>
      <c r="C350" s="39"/>
      <c r="D350" s="322"/>
      <c r="E350" s="30" t="s">
        <v>311</v>
      </c>
      <c r="F350" s="15">
        <v>30</v>
      </c>
      <c r="G350" s="4"/>
      <c r="H350" s="4"/>
      <c r="I350" s="144">
        <v>60000</v>
      </c>
      <c r="J350" s="328"/>
    </row>
    <row r="351" spans="1:10" ht="12.75">
      <c r="A351" s="61"/>
      <c r="B351" s="62"/>
      <c r="C351" s="39"/>
      <c r="D351" s="322"/>
      <c r="E351" s="30" t="s">
        <v>61</v>
      </c>
      <c r="F351" s="15">
        <v>40</v>
      </c>
      <c r="G351" s="4">
        <v>0</v>
      </c>
      <c r="H351" s="4">
        <v>0</v>
      </c>
      <c r="I351" s="145"/>
      <c r="J351" s="328"/>
    </row>
    <row r="352" spans="1:10" ht="12.75">
      <c r="A352" s="61"/>
      <c r="B352" s="62"/>
      <c r="C352" s="39"/>
      <c r="D352" s="322"/>
      <c r="E352" s="30" t="s">
        <v>22</v>
      </c>
      <c r="F352" s="15">
        <v>50</v>
      </c>
      <c r="G352" s="4">
        <v>0</v>
      </c>
      <c r="H352" s="4">
        <v>0</v>
      </c>
      <c r="I352" s="145"/>
      <c r="J352" s="328"/>
    </row>
    <row r="353" spans="1:10" ht="12.75">
      <c r="A353" s="61"/>
      <c r="B353" s="62"/>
      <c r="C353" s="39"/>
      <c r="D353" s="322"/>
      <c r="E353" s="69"/>
      <c r="F353" s="15"/>
      <c r="G353" s="4"/>
      <c r="H353" s="4"/>
      <c r="I353" s="145"/>
      <c r="J353" s="328"/>
    </row>
    <row r="354" spans="1:10" ht="12.75">
      <c r="A354" s="61"/>
      <c r="B354" s="62"/>
      <c r="C354" s="39"/>
      <c r="D354" s="323"/>
      <c r="E354" s="70"/>
      <c r="F354" s="51"/>
      <c r="G354" s="4"/>
      <c r="H354" s="4"/>
      <c r="I354" s="145"/>
      <c r="J354" s="328"/>
    </row>
    <row r="355" spans="1:10" ht="13.5" thickBot="1">
      <c r="A355" s="61"/>
      <c r="B355" s="62"/>
      <c r="C355" s="39"/>
      <c r="D355" s="316" t="s">
        <v>513</v>
      </c>
      <c r="E355" s="317"/>
      <c r="F355" s="318"/>
      <c r="G355" s="16">
        <f>SUM(G340:G346)</f>
        <v>0</v>
      </c>
      <c r="H355" s="16">
        <f>SUM(H340:H346)</f>
        <v>0</v>
      </c>
      <c r="I355" s="147">
        <f>SUM(I348:I354)</f>
        <v>99000</v>
      </c>
      <c r="J355" s="328"/>
    </row>
    <row r="356" spans="1:10" ht="23.25" thickTop="1">
      <c r="A356" s="61"/>
      <c r="B356" s="62"/>
      <c r="C356" s="26" t="s">
        <v>322</v>
      </c>
      <c r="D356" s="294" t="s">
        <v>225</v>
      </c>
      <c r="E356" s="37" t="s">
        <v>63</v>
      </c>
      <c r="F356" s="14">
        <v>10</v>
      </c>
      <c r="G356" s="5">
        <v>0</v>
      </c>
      <c r="H356" s="5">
        <v>0</v>
      </c>
      <c r="I356" s="160">
        <v>83600</v>
      </c>
      <c r="J356" s="311">
        <f>(I387+I379+I371+I363)</f>
        <v>1427200</v>
      </c>
    </row>
    <row r="357" spans="1:10" ht="12.75">
      <c r="A357" s="61"/>
      <c r="B357" s="62"/>
      <c r="C357" s="314" t="s">
        <v>283</v>
      </c>
      <c r="D357" s="315"/>
      <c r="E357" s="30" t="s">
        <v>20</v>
      </c>
      <c r="F357" s="15">
        <v>20</v>
      </c>
      <c r="G357" s="4">
        <v>0</v>
      </c>
      <c r="H357" s="4">
        <v>0</v>
      </c>
      <c r="I357" s="160">
        <v>178000</v>
      </c>
      <c r="J357" s="312"/>
    </row>
    <row r="358" spans="1:10" ht="12.75">
      <c r="A358" s="61"/>
      <c r="B358" s="62"/>
      <c r="C358" s="315"/>
      <c r="D358" s="315"/>
      <c r="E358" s="30"/>
      <c r="F358" s="15"/>
      <c r="G358" s="4">
        <v>0</v>
      </c>
      <c r="H358" s="4">
        <v>0</v>
      </c>
      <c r="I358" s="161"/>
      <c r="J358" s="312"/>
    </row>
    <row r="359" spans="1:10" ht="12.75">
      <c r="A359" s="61"/>
      <c r="B359" s="62"/>
      <c r="C359" s="315"/>
      <c r="D359" s="315"/>
      <c r="E359" s="30"/>
      <c r="F359" s="15"/>
      <c r="G359" s="4">
        <v>0</v>
      </c>
      <c r="H359" s="4">
        <v>0</v>
      </c>
      <c r="I359" s="161"/>
      <c r="J359" s="312"/>
    </row>
    <row r="360" spans="1:10" ht="12.75">
      <c r="A360" s="61"/>
      <c r="B360" s="62"/>
      <c r="C360" s="315"/>
      <c r="D360" s="315"/>
      <c r="E360" s="11"/>
      <c r="F360" s="15"/>
      <c r="G360" s="4"/>
      <c r="H360" s="4"/>
      <c r="I360" s="161"/>
      <c r="J360" s="312"/>
    </row>
    <row r="361" spans="1:10" ht="12.75">
      <c r="A361" s="61"/>
      <c r="B361" s="62"/>
      <c r="C361" s="315"/>
      <c r="D361" s="315"/>
      <c r="E361" s="11"/>
      <c r="F361" s="15"/>
      <c r="G361" s="4">
        <v>0</v>
      </c>
      <c r="H361" s="4">
        <v>0</v>
      </c>
      <c r="I361" s="161"/>
      <c r="J361" s="312"/>
    </row>
    <row r="362" spans="1:10" ht="12.75">
      <c r="A362" s="61"/>
      <c r="B362" s="62"/>
      <c r="C362" s="315"/>
      <c r="D362" s="290"/>
      <c r="E362" s="7"/>
      <c r="F362" s="15"/>
      <c r="G362" s="4">
        <v>0</v>
      </c>
      <c r="H362" s="4">
        <v>0</v>
      </c>
      <c r="I362" s="161"/>
      <c r="J362" s="312"/>
    </row>
    <row r="363" spans="1:10" ht="13.5" thickBot="1">
      <c r="A363" s="61"/>
      <c r="B363" s="62"/>
      <c r="C363" s="315"/>
      <c r="D363" s="316" t="s">
        <v>468</v>
      </c>
      <c r="E363" s="317"/>
      <c r="F363" s="318"/>
      <c r="G363" s="16">
        <f>SUM(G328:G356)</f>
        <v>0</v>
      </c>
      <c r="H363" s="16">
        <f>SUM(H328:H356)</f>
        <v>0</v>
      </c>
      <c r="I363" s="162">
        <f>SUM(I356:I362)</f>
        <v>261600</v>
      </c>
      <c r="J363" s="312"/>
    </row>
    <row r="364" spans="1:10" ht="23.25" thickTop="1">
      <c r="A364" s="61"/>
      <c r="B364" s="62"/>
      <c r="C364" s="27"/>
      <c r="D364" s="314" t="s">
        <v>231</v>
      </c>
      <c r="E364" s="37" t="s">
        <v>63</v>
      </c>
      <c r="F364" s="14">
        <v>10</v>
      </c>
      <c r="G364" s="5">
        <v>0</v>
      </c>
      <c r="H364" s="5">
        <v>0</v>
      </c>
      <c r="I364" s="160">
        <v>79800</v>
      </c>
      <c r="J364" s="312"/>
    </row>
    <row r="365" spans="1:10" ht="12.75">
      <c r="A365" s="61"/>
      <c r="B365" s="62"/>
      <c r="C365" s="68"/>
      <c r="D365" s="315"/>
      <c r="E365" s="30" t="s">
        <v>20</v>
      </c>
      <c r="F365" s="15">
        <v>20</v>
      </c>
      <c r="G365" s="4">
        <v>0</v>
      </c>
      <c r="H365" s="4">
        <v>0</v>
      </c>
      <c r="I365" s="160">
        <v>216000</v>
      </c>
      <c r="J365" s="312"/>
    </row>
    <row r="366" spans="1:10" ht="12.75">
      <c r="A366" s="61"/>
      <c r="B366" s="62"/>
      <c r="C366" s="68"/>
      <c r="D366" s="315"/>
      <c r="E366" s="30" t="s">
        <v>311</v>
      </c>
      <c r="F366" s="15">
        <v>30</v>
      </c>
      <c r="G366" s="4"/>
      <c r="H366" s="4"/>
      <c r="I366" s="144">
        <v>60000</v>
      </c>
      <c r="J366" s="312"/>
    </row>
    <row r="367" spans="1:10" ht="12.75">
      <c r="A367" s="61"/>
      <c r="B367" s="62"/>
      <c r="C367" s="39"/>
      <c r="D367" s="315"/>
      <c r="E367" s="30"/>
      <c r="F367" s="15"/>
      <c r="G367" s="4">
        <v>0</v>
      </c>
      <c r="H367" s="4">
        <v>0</v>
      </c>
      <c r="I367" s="161"/>
      <c r="J367" s="312"/>
    </row>
    <row r="368" spans="1:10" ht="12.75">
      <c r="A368" s="61"/>
      <c r="B368" s="62"/>
      <c r="C368" s="39"/>
      <c r="D368" s="315"/>
      <c r="E368" s="30"/>
      <c r="F368" s="15"/>
      <c r="G368" s="4">
        <v>0</v>
      </c>
      <c r="H368" s="4">
        <v>0</v>
      </c>
      <c r="I368" s="161"/>
      <c r="J368" s="312"/>
    </row>
    <row r="369" spans="1:10" ht="12.75">
      <c r="A369" s="61"/>
      <c r="B369" s="62"/>
      <c r="C369" s="39"/>
      <c r="D369" s="315"/>
      <c r="E369" s="11"/>
      <c r="F369" s="15"/>
      <c r="G369" s="17"/>
      <c r="H369" s="4"/>
      <c r="I369" s="161"/>
      <c r="J369" s="312"/>
    </row>
    <row r="370" spans="1:10" ht="12.75">
      <c r="A370" s="61"/>
      <c r="B370" s="62"/>
      <c r="C370" s="39"/>
      <c r="D370" s="315"/>
      <c r="E370" s="11"/>
      <c r="F370" s="15"/>
      <c r="G370" s="17"/>
      <c r="H370" s="4"/>
      <c r="I370" s="161"/>
      <c r="J370" s="312"/>
    </row>
    <row r="371" spans="1:10" ht="13.5" thickBot="1">
      <c r="A371" s="61"/>
      <c r="B371" s="62"/>
      <c r="C371" s="39"/>
      <c r="D371" s="319" t="s">
        <v>484</v>
      </c>
      <c r="E371" s="320"/>
      <c r="F371" s="318"/>
      <c r="G371" s="16">
        <f>SUM(G358:G361)</f>
        <v>0</v>
      </c>
      <c r="H371" s="16">
        <f>SUM(H358:H361)</f>
        <v>0</v>
      </c>
      <c r="I371" s="162">
        <f>SUM(I364:I370)</f>
        <v>355800</v>
      </c>
      <c r="J371" s="312"/>
    </row>
    <row r="372" spans="1:10" ht="23.25" thickTop="1">
      <c r="A372" s="61"/>
      <c r="B372" s="62"/>
      <c r="C372" s="68"/>
      <c r="D372" s="321" t="s">
        <v>305</v>
      </c>
      <c r="E372" s="37" t="s">
        <v>63</v>
      </c>
      <c r="F372" s="14">
        <v>10</v>
      </c>
      <c r="G372" s="5">
        <v>0</v>
      </c>
      <c r="H372" s="5">
        <v>0</v>
      </c>
      <c r="I372" s="160">
        <v>114000</v>
      </c>
      <c r="J372" s="312"/>
    </row>
    <row r="373" spans="1:10" ht="12.75">
      <c r="A373" s="61"/>
      <c r="B373" s="62"/>
      <c r="C373" s="39"/>
      <c r="D373" s="322"/>
      <c r="E373" s="30" t="s">
        <v>20</v>
      </c>
      <c r="F373" s="15">
        <v>20</v>
      </c>
      <c r="G373" s="4">
        <v>0</v>
      </c>
      <c r="H373" s="4">
        <v>0</v>
      </c>
      <c r="I373" s="160">
        <v>280000</v>
      </c>
      <c r="J373" s="312"/>
    </row>
    <row r="374" spans="1:10" ht="12.75">
      <c r="A374" s="61"/>
      <c r="B374" s="62"/>
      <c r="C374" s="39"/>
      <c r="D374" s="322"/>
      <c r="E374" s="30" t="s">
        <v>311</v>
      </c>
      <c r="F374" s="15">
        <v>30</v>
      </c>
      <c r="G374" s="4"/>
      <c r="H374" s="4"/>
      <c r="I374" s="160">
        <v>60000</v>
      </c>
      <c r="J374" s="312"/>
    </row>
    <row r="375" spans="1:10" ht="12.75">
      <c r="A375" s="61"/>
      <c r="B375" s="62"/>
      <c r="C375" s="39"/>
      <c r="D375" s="322"/>
      <c r="E375" s="30"/>
      <c r="F375" s="15"/>
      <c r="G375" s="4">
        <v>0</v>
      </c>
      <c r="H375" s="4">
        <v>0</v>
      </c>
      <c r="I375" s="161"/>
      <c r="J375" s="312"/>
    </row>
    <row r="376" spans="1:10" ht="12.75">
      <c r="A376" s="61"/>
      <c r="B376" s="62"/>
      <c r="C376" s="39"/>
      <c r="D376" s="322"/>
      <c r="E376" s="30"/>
      <c r="F376" s="15"/>
      <c r="G376" s="4">
        <v>0</v>
      </c>
      <c r="H376" s="4">
        <v>0</v>
      </c>
      <c r="I376" s="161"/>
      <c r="J376" s="312"/>
    </row>
    <row r="377" spans="1:10" ht="12.75">
      <c r="A377" s="61"/>
      <c r="B377" s="62"/>
      <c r="C377" s="39"/>
      <c r="D377" s="322"/>
      <c r="E377" s="69"/>
      <c r="F377" s="15"/>
      <c r="G377" s="4"/>
      <c r="H377" s="4"/>
      <c r="I377" s="161"/>
      <c r="J377" s="312"/>
    </row>
    <row r="378" spans="1:10" ht="12.75">
      <c r="A378" s="61"/>
      <c r="B378" s="62"/>
      <c r="C378" s="39"/>
      <c r="D378" s="323"/>
      <c r="E378" s="70"/>
      <c r="F378" s="51"/>
      <c r="G378" s="4"/>
      <c r="H378" s="4"/>
      <c r="I378" s="161"/>
      <c r="J378" s="312"/>
    </row>
    <row r="379" spans="1:10" ht="13.5" thickBot="1">
      <c r="A379" s="61"/>
      <c r="B379" s="62"/>
      <c r="C379" s="39"/>
      <c r="D379" s="319" t="s">
        <v>499</v>
      </c>
      <c r="E379" s="320"/>
      <c r="F379" s="318"/>
      <c r="G379" s="16">
        <f>SUM(G364:G370)</f>
        <v>0</v>
      </c>
      <c r="H379" s="16">
        <f>SUM(H364:H370)</f>
        <v>0</v>
      </c>
      <c r="I379" s="162">
        <f>SUM(I372:I378)</f>
        <v>454000</v>
      </c>
      <c r="J379" s="312"/>
    </row>
    <row r="380" spans="1:10" ht="23.25" thickTop="1">
      <c r="A380" s="61"/>
      <c r="B380" s="62"/>
      <c r="C380" s="39"/>
      <c r="D380" s="321" t="s">
        <v>306</v>
      </c>
      <c r="E380" s="37" t="s">
        <v>63</v>
      </c>
      <c r="F380" s="14">
        <v>10</v>
      </c>
      <c r="G380" s="5">
        <v>0</v>
      </c>
      <c r="H380" s="5">
        <v>0</v>
      </c>
      <c r="I380" s="160">
        <v>79800</v>
      </c>
      <c r="J380" s="312"/>
    </row>
    <row r="381" spans="1:10" ht="12.75">
      <c r="A381" s="61"/>
      <c r="B381" s="62"/>
      <c r="C381" s="39"/>
      <c r="D381" s="322"/>
      <c r="E381" s="30" t="s">
        <v>20</v>
      </c>
      <c r="F381" s="15">
        <v>20</v>
      </c>
      <c r="G381" s="4">
        <v>0</v>
      </c>
      <c r="H381" s="4">
        <v>0</v>
      </c>
      <c r="I381" s="160">
        <v>216000</v>
      </c>
      <c r="J381" s="312"/>
    </row>
    <row r="382" spans="1:10" ht="12.75">
      <c r="A382" s="61"/>
      <c r="B382" s="62"/>
      <c r="C382" s="39"/>
      <c r="D382" s="322"/>
      <c r="E382" s="30" t="s">
        <v>311</v>
      </c>
      <c r="F382" s="15">
        <v>30</v>
      </c>
      <c r="G382" s="4"/>
      <c r="H382" s="4"/>
      <c r="I382" s="144">
        <v>60000</v>
      </c>
      <c r="J382" s="312"/>
    </row>
    <row r="383" spans="1:10" ht="12.75">
      <c r="A383" s="61"/>
      <c r="B383" s="62"/>
      <c r="C383" s="39"/>
      <c r="D383" s="322"/>
      <c r="E383" s="30"/>
      <c r="F383" s="15"/>
      <c r="G383" s="4">
        <v>0</v>
      </c>
      <c r="H383" s="4">
        <v>0</v>
      </c>
      <c r="I383" s="161"/>
      <c r="J383" s="312"/>
    </row>
    <row r="384" spans="1:10" ht="12.75">
      <c r="A384" s="61"/>
      <c r="B384" s="62"/>
      <c r="C384" s="39"/>
      <c r="D384" s="322"/>
      <c r="E384" s="30"/>
      <c r="F384" s="15"/>
      <c r="G384" s="4">
        <v>0</v>
      </c>
      <c r="H384" s="4">
        <v>0</v>
      </c>
      <c r="I384" s="161"/>
      <c r="J384" s="312"/>
    </row>
    <row r="385" spans="1:10" ht="12.75">
      <c r="A385" s="61"/>
      <c r="B385" s="62"/>
      <c r="C385" s="39"/>
      <c r="D385" s="322"/>
      <c r="E385" s="69"/>
      <c r="F385" s="15"/>
      <c r="G385" s="4"/>
      <c r="H385" s="4"/>
      <c r="I385" s="161"/>
      <c r="J385" s="312"/>
    </row>
    <row r="386" spans="1:10" ht="12.75">
      <c r="A386" s="61"/>
      <c r="B386" s="62"/>
      <c r="C386" s="39"/>
      <c r="D386" s="323"/>
      <c r="E386" s="70"/>
      <c r="F386" s="51"/>
      <c r="G386" s="4"/>
      <c r="H386" s="4"/>
      <c r="I386" s="161"/>
      <c r="J386" s="312"/>
    </row>
    <row r="387" spans="1:10" ht="13.5" thickBot="1">
      <c r="A387" s="61"/>
      <c r="B387" s="62"/>
      <c r="C387" s="39"/>
      <c r="D387" s="316" t="s">
        <v>514</v>
      </c>
      <c r="E387" s="317"/>
      <c r="F387" s="318"/>
      <c r="G387" s="16">
        <f>SUM(G372:G378)</f>
        <v>0</v>
      </c>
      <c r="H387" s="16">
        <f>SUM(H372:H378)</f>
        <v>0</v>
      </c>
      <c r="I387" s="162">
        <f>SUM(I380:I386)</f>
        <v>355800</v>
      </c>
      <c r="J387" s="313"/>
    </row>
    <row r="388" spans="1:10" ht="13.5" thickTop="1">
      <c r="A388" s="61"/>
      <c r="B388" s="62"/>
      <c r="C388" s="26" t="s">
        <v>410</v>
      </c>
      <c r="D388" s="294" t="s">
        <v>413</v>
      </c>
      <c r="E388" s="37" t="s">
        <v>422</v>
      </c>
      <c r="F388" s="14">
        <v>10</v>
      </c>
      <c r="G388" s="5">
        <v>0</v>
      </c>
      <c r="H388" s="5">
        <v>0</v>
      </c>
      <c r="I388" s="160">
        <v>55000</v>
      </c>
      <c r="J388" s="311">
        <f>(I419+I411+I403+I395)</f>
        <v>660000</v>
      </c>
    </row>
    <row r="389" spans="1:10" ht="12.75">
      <c r="A389" s="61"/>
      <c r="B389" s="62"/>
      <c r="C389" s="314" t="s">
        <v>411</v>
      </c>
      <c r="D389" s="315"/>
      <c r="E389" s="30" t="s">
        <v>20</v>
      </c>
      <c r="F389" s="15">
        <v>20</v>
      </c>
      <c r="G389" s="4">
        <v>0</v>
      </c>
      <c r="H389" s="4">
        <v>0</v>
      </c>
      <c r="I389" s="160">
        <v>30000</v>
      </c>
      <c r="J389" s="312"/>
    </row>
    <row r="390" spans="1:10" ht="12.75">
      <c r="A390" s="61"/>
      <c r="B390" s="62"/>
      <c r="C390" s="315"/>
      <c r="D390" s="315"/>
      <c r="E390" s="30" t="s">
        <v>311</v>
      </c>
      <c r="F390" s="15">
        <v>30</v>
      </c>
      <c r="G390" s="4">
        <v>0</v>
      </c>
      <c r="H390" s="4">
        <v>0</v>
      </c>
      <c r="I390" s="161">
        <v>200000</v>
      </c>
      <c r="J390" s="312"/>
    </row>
    <row r="391" spans="1:10" ht="12.75">
      <c r="A391" s="61"/>
      <c r="B391" s="62"/>
      <c r="C391" s="315"/>
      <c r="D391" s="315"/>
      <c r="E391" s="30"/>
      <c r="F391" s="15"/>
      <c r="G391" s="4">
        <v>0</v>
      </c>
      <c r="H391" s="4">
        <v>0</v>
      </c>
      <c r="I391" s="161"/>
      <c r="J391" s="312"/>
    </row>
    <row r="392" spans="1:10" ht="12.75">
      <c r="A392" s="61"/>
      <c r="B392" s="62"/>
      <c r="C392" s="315"/>
      <c r="D392" s="315"/>
      <c r="E392" s="11"/>
      <c r="F392" s="15"/>
      <c r="G392" s="4"/>
      <c r="H392" s="4"/>
      <c r="I392" s="161"/>
      <c r="J392" s="312"/>
    </row>
    <row r="393" spans="1:10" ht="12.75">
      <c r="A393" s="61"/>
      <c r="B393" s="62"/>
      <c r="C393" s="315"/>
      <c r="D393" s="315"/>
      <c r="E393" s="11"/>
      <c r="F393" s="15"/>
      <c r="G393" s="4">
        <v>0</v>
      </c>
      <c r="H393" s="4">
        <v>0</v>
      </c>
      <c r="I393" s="161"/>
      <c r="J393" s="312"/>
    </row>
    <row r="394" spans="1:10" ht="12.75">
      <c r="A394" s="61"/>
      <c r="B394" s="62"/>
      <c r="C394" s="315"/>
      <c r="D394" s="290"/>
      <c r="E394" s="7"/>
      <c r="F394" s="15"/>
      <c r="G394" s="4">
        <v>0</v>
      </c>
      <c r="H394" s="4">
        <v>0</v>
      </c>
      <c r="I394" s="161"/>
      <c r="J394" s="312"/>
    </row>
    <row r="395" spans="1:10" ht="13.5" thickBot="1">
      <c r="A395" s="61"/>
      <c r="B395" s="62"/>
      <c r="C395" s="315"/>
      <c r="D395" s="316" t="s">
        <v>469</v>
      </c>
      <c r="E395" s="317"/>
      <c r="F395" s="318"/>
      <c r="G395" s="16">
        <f>SUM(G360:G388)</f>
        <v>0</v>
      </c>
      <c r="H395" s="16">
        <f>SUM(H360:H388)</f>
        <v>0</v>
      </c>
      <c r="I395" s="162">
        <f>SUM(I388:I394)</f>
        <v>285000</v>
      </c>
      <c r="J395" s="312"/>
    </row>
    <row r="396" spans="1:10" ht="13.5" thickTop="1">
      <c r="A396" s="61"/>
      <c r="B396" s="62"/>
      <c r="C396" s="27"/>
      <c r="D396" s="314" t="s">
        <v>416</v>
      </c>
      <c r="E396" s="37"/>
      <c r="F396" s="14"/>
      <c r="G396" s="5">
        <v>0</v>
      </c>
      <c r="H396" s="5">
        <v>0</v>
      </c>
      <c r="I396" s="160"/>
      <c r="J396" s="312"/>
    </row>
    <row r="397" spans="1:10" ht="12.75">
      <c r="A397" s="61"/>
      <c r="B397" s="62"/>
      <c r="C397" s="68"/>
      <c r="D397" s="315"/>
      <c r="E397" s="30"/>
      <c r="F397" s="15"/>
      <c r="G397" s="4">
        <v>0</v>
      </c>
      <c r="H397" s="4">
        <v>0</v>
      </c>
      <c r="I397" s="160"/>
      <c r="J397" s="312"/>
    </row>
    <row r="398" spans="1:10" ht="12.75">
      <c r="A398" s="61"/>
      <c r="B398" s="62"/>
      <c r="C398" s="68"/>
      <c r="D398" s="315"/>
      <c r="E398" s="30" t="s">
        <v>311</v>
      </c>
      <c r="F398" s="15">
        <v>30</v>
      </c>
      <c r="G398" s="4"/>
      <c r="H398" s="4"/>
      <c r="I398" s="144">
        <v>125000</v>
      </c>
      <c r="J398" s="312"/>
    </row>
    <row r="399" spans="1:10" ht="12.75">
      <c r="A399" s="61"/>
      <c r="B399" s="62"/>
      <c r="C399" s="39"/>
      <c r="D399" s="315"/>
      <c r="E399" s="30"/>
      <c r="F399" s="15"/>
      <c r="G399" s="4">
        <v>0</v>
      </c>
      <c r="H399" s="4">
        <v>0</v>
      </c>
      <c r="I399" s="161"/>
      <c r="J399" s="312"/>
    </row>
    <row r="400" spans="1:10" ht="12.75">
      <c r="A400" s="61"/>
      <c r="B400" s="62"/>
      <c r="C400" s="39"/>
      <c r="D400" s="315"/>
      <c r="E400" s="30"/>
      <c r="F400" s="15"/>
      <c r="G400" s="4">
        <v>0</v>
      </c>
      <c r="H400" s="4">
        <v>0</v>
      </c>
      <c r="I400" s="161"/>
      <c r="J400" s="312"/>
    </row>
    <row r="401" spans="1:10" ht="12.75">
      <c r="A401" s="61"/>
      <c r="B401" s="62"/>
      <c r="C401" s="39"/>
      <c r="D401" s="315"/>
      <c r="E401" s="11"/>
      <c r="F401" s="15"/>
      <c r="G401" s="17"/>
      <c r="H401" s="4"/>
      <c r="I401" s="161"/>
      <c r="J401" s="312"/>
    </row>
    <row r="402" spans="1:10" ht="12.75">
      <c r="A402" s="61"/>
      <c r="B402" s="62"/>
      <c r="C402" s="39"/>
      <c r="D402" s="315"/>
      <c r="E402" s="11"/>
      <c r="F402" s="15"/>
      <c r="G402" s="17"/>
      <c r="H402" s="4"/>
      <c r="I402" s="161"/>
      <c r="J402" s="312"/>
    </row>
    <row r="403" spans="1:10" ht="13.5" thickBot="1">
      <c r="A403" s="61"/>
      <c r="B403" s="62"/>
      <c r="C403" s="39"/>
      <c r="D403" s="319" t="s">
        <v>485</v>
      </c>
      <c r="E403" s="320"/>
      <c r="F403" s="318"/>
      <c r="G403" s="16">
        <f>SUM(G390:G393)</f>
        <v>0</v>
      </c>
      <c r="H403" s="16">
        <f>SUM(H390:H393)</f>
        <v>0</v>
      </c>
      <c r="I403" s="162">
        <f>SUM(I396:I402)</f>
        <v>125000</v>
      </c>
      <c r="J403" s="312"/>
    </row>
    <row r="404" spans="1:10" ht="13.5" thickTop="1">
      <c r="A404" s="61"/>
      <c r="B404" s="62"/>
      <c r="C404" s="68"/>
      <c r="D404" s="321" t="s">
        <v>416</v>
      </c>
      <c r="E404" s="37"/>
      <c r="F404" s="14"/>
      <c r="G404" s="5">
        <v>0</v>
      </c>
      <c r="H404" s="5">
        <v>0</v>
      </c>
      <c r="I404" s="160"/>
      <c r="J404" s="312"/>
    </row>
    <row r="405" spans="1:10" ht="12.75">
      <c r="A405" s="61"/>
      <c r="B405" s="62"/>
      <c r="C405" s="39"/>
      <c r="D405" s="322"/>
      <c r="E405" s="30"/>
      <c r="F405" s="15"/>
      <c r="G405" s="4">
        <v>0</v>
      </c>
      <c r="H405" s="4">
        <v>0</v>
      </c>
      <c r="I405" s="160"/>
      <c r="J405" s="312"/>
    </row>
    <row r="406" spans="1:10" ht="12.75">
      <c r="A406" s="61"/>
      <c r="B406" s="62"/>
      <c r="C406" s="39"/>
      <c r="D406" s="322"/>
      <c r="E406" s="30" t="s">
        <v>311</v>
      </c>
      <c r="F406" s="15">
        <v>30</v>
      </c>
      <c r="G406" s="4"/>
      <c r="H406" s="4"/>
      <c r="I406" s="160">
        <v>125000</v>
      </c>
      <c r="J406" s="312"/>
    </row>
    <row r="407" spans="1:10" ht="12.75">
      <c r="A407" s="61"/>
      <c r="B407" s="62"/>
      <c r="C407" s="39"/>
      <c r="D407" s="322"/>
      <c r="E407" s="30"/>
      <c r="F407" s="15"/>
      <c r="G407" s="4">
        <v>0</v>
      </c>
      <c r="H407" s="4">
        <v>0</v>
      </c>
      <c r="I407" s="161"/>
      <c r="J407" s="312"/>
    </row>
    <row r="408" spans="1:10" ht="12.75">
      <c r="A408" s="61"/>
      <c r="B408" s="62"/>
      <c r="C408" s="39"/>
      <c r="D408" s="322"/>
      <c r="E408" s="30"/>
      <c r="F408" s="15"/>
      <c r="G408" s="4">
        <v>0</v>
      </c>
      <c r="H408" s="4">
        <v>0</v>
      </c>
      <c r="I408" s="161"/>
      <c r="J408" s="312"/>
    </row>
    <row r="409" spans="1:10" ht="12.75">
      <c r="A409" s="61"/>
      <c r="B409" s="62"/>
      <c r="C409" s="39"/>
      <c r="D409" s="322"/>
      <c r="E409" s="69"/>
      <c r="F409" s="15"/>
      <c r="G409" s="4"/>
      <c r="H409" s="4"/>
      <c r="I409" s="161"/>
      <c r="J409" s="312"/>
    </row>
    <row r="410" spans="1:10" ht="12.75">
      <c r="A410" s="61"/>
      <c r="B410" s="62"/>
      <c r="C410" s="39"/>
      <c r="D410" s="323"/>
      <c r="E410" s="70"/>
      <c r="F410" s="51"/>
      <c r="G410" s="4"/>
      <c r="H410" s="4"/>
      <c r="I410" s="161"/>
      <c r="J410" s="312"/>
    </row>
    <row r="411" spans="1:10" ht="13.5" thickBot="1">
      <c r="A411" s="61"/>
      <c r="B411" s="62"/>
      <c r="C411" s="39"/>
      <c r="D411" s="319" t="s">
        <v>500</v>
      </c>
      <c r="E411" s="320"/>
      <c r="F411" s="318"/>
      <c r="G411" s="16">
        <f>SUM(G396:G402)</f>
        <v>0</v>
      </c>
      <c r="H411" s="16">
        <f>SUM(H396:H402)</f>
        <v>0</v>
      </c>
      <c r="I411" s="162">
        <f>SUM(I404:I410)</f>
        <v>125000</v>
      </c>
      <c r="J411" s="312"/>
    </row>
    <row r="412" spans="1:10" ht="13.5" thickTop="1">
      <c r="A412" s="61"/>
      <c r="B412" s="62"/>
      <c r="C412" s="39"/>
      <c r="D412" s="321" t="s">
        <v>416</v>
      </c>
      <c r="E412" s="37"/>
      <c r="F412" s="14"/>
      <c r="G412" s="5">
        <v>0</v>
      </c>
      <c r="H412" s="5">
        <v>0</v>
      </c>
      <c r="I412" s="160"/>
      <c r="J412" s="312"/>
    </row>
    <row r="413" spans="1:10" ht="12.75">
      <c r="A413" s="61"/>
      <c r="B413" s="62"/>
      <c r="C413" s="39"/>
      <c r="D413" s="322"/>
      <c r="E413" s="30"/>
      <c r="F413" s="15"/>
      <c r="G413" s="4">
        <v>0</v>
      </c>
      <c r="H413" s="4">
        <v>0</v>
      </c>
      <c r="I413" s="160"/>
      <c r="J413" s="312"/>
    </row>
    <row r="414" spans="1:10" ht="12.75">
      <c r="A414" s="61"/>
      <c r="B414" s="62"/>
      <c r="C414" s="39"/>
      <c r="D414" s="322"/>
      <c r="E414" s="30" t="s">
        <v>311</v>
      </c>
      <c r="F414" s="15">
        <v>30</v>
      </c>
      <c r="G414" s="4"/>
      <c r="H414" s="4"/>
      <c r="I414" s="144">
        <v>125000</v>
      </c>
      <c r="J414" s="312"/>
    </row>
    <row r="415" spans="1:10" ht="12.75">
      <c r="A415" s="61"/>
      <c r="B415" s="62"/>
      <c r="C415" s="39"/>
      <c r="D415" s="322"/>
      <c r="E415" s="30"/>
      <c r="F415" s="15"/>
      <c r="G415" s="4">
        <v>0</v>
      </c>
      <c r="H415" s="4">
        <v>0</v>
      </c>
      <c r="I415" s="161"/>
      <c r="J415" s="312"/>
    </row>
    <row r="416" spans="1:10" ht="12.75">
      <c r="A416" s="61"/>
      <c r="B416" s="62"/>
      <c r="C416" s="39"/>
      <c r="D416" s="322"/>
      <c r="E416" s="30"/>
      <c r="F416" s="15"/>
      <c r="G416" s="4">
        <v>0</v>
      </c>
      <c r="H416" s="4">
        <v>0</v>
      </c>
      <c r="I416" s="161"/>
      <c r="J416" s="312"/>
    </row>
    <row r="417" spans="1:10" ht="12.75">
      <c r="A417" s="61"/>
      <c r="B417" s="62"/>
      <c r="C417" s="39"/>
      <c r="D417" s="322"/>
      <c r="E417" s="69"/>
      <c r="F417" s="15"/>
      <c r="G417" s="4"/>
      <c r="H417" s="4"/>
      <c r="I417" s="161"/>
      <c r="J417" s="312"/>
    </row>
    <row r="418" spans="1:10" ht="12.75">
      <c r="A418" s="61"/>
      <c r="B418" s="62"/>
      <c r="C418" s="39"/>
      <c r="D418" s="323"/>
      <c r="E418" s="70"/>
      <c r="F418" s="51"/>
      <c r="G418" s="4"/>
      <c r="H418" s="4"/>
      <c r="I418" s="161"/>
      <c r="J418" s="312"/>
    </row>
    <row r="419" spans="1:10" ht="13.5" thickBot="1">
      <c r="A419" s="61"/>
      <c r="B419" s="62"/>
      <c r="C419" s="39"/>
      <c r="D419" s="316" t="s">
        <v>515</v>
      </c>
      <c r="E419" s="317"/>
      <c r="F419" s="318"/>
      <c r="G419" s="16">
        <f>SUM(G404:G410)</f>
        <v>0</v>
      </c>
      <c r="H419" s="16">
        <f>SUM(H404:H410)</f>
        <v>0</v>
      </c>
      <c r="I419" s="162">
        <f>SUM(I412:I418)</f>
        <v>125000</v>
      </c>
      <c r="J419" s="313"/>
    </row>
    <row r="420" spans="1:10" ht="14.25" thickBot="1" thickTop="1">
      <c r="A420" s="19" t="s">
        <v>49</v>
      </c>
      <c r="B420" s="20"/>
      <c r="C420" s="29"/>
      <c r="D420" s="21"/>
      <c r="E420" s="20"/>
      <c r="F420" s="22"/>
      <c r="G420" s="23"/>
      <c r="H420" s="23"/>
      <c r="I420" s="36"/>
      <c r="J420" s="165">
        <f>SUM(J128:J419)</f>
        <v>19005900</v>
      </c>
    </row>
    <row r="421" ht="13.5" thickTop="1"/>
    <row r="423" spans="1:10" ht="12.75">
      <c r="A423" s="343" t="s">
        <v>36</v>
      </c>
      <c r="B423" s="345" t="s">
        <v>27</v>
      </c>
      <c r="C423" s="343" t="s">
        <v>28</v>
      </c>
      <c r="D423" s="343" t="s">
        <v>29</v>
      </c>
      <c r="E423" s="348" t="s">
        <v>43</v>
      </c>
      <c r="F423" s="349"/>
      <c r="G423" s="341"/>
      <c r="H423" s="341"/>
      <c r="I423" s="341"/>
      <c r="J423" s="342"/>
    </row>
    <row r="424" spans="1:10" ht="24.75" thickBot="1">
      <c r="A424" s="347"/>
      <c r="B424" s="346"/>
      <c r="C424" s="344"/>
      <c r="D424" s="344"/>
      <c r="E424" s="6" t="s">
        <v>37</v>
      </c>
      <c r="F424" s="6" t="s">
        <v>38</v>
      </c>
      <c r="G424" s="12" t="s">
        <v>48</v>
      </c>
      <c r="H424" s="12" t="s">
        <v>56</v>
      </c>
      <c r="I424" s="34" t="s">
        <v>58</v>
      </c>
      <c r="J424" s="12" t="s">
        <v>59</v>
      </c>
    </row>
    <row r="425" spans="1:10" ht="23.25" thickTop="1">
      <c r="A425" s="77" t="s">
        <v>50</v>
      </c>
      <c r="B425" s="73"/>
      <c r="C425" s="26" t="s">
        <v>51</v>
      </c>
      <c r="D425" s="28"/>
      <c r="E425" s="37" t="s">
        <v>63</v>
      </c>
      <c r="F425" s="14">
        <v>10</v>
      </c>
      <c r="G425" s="5">
        <v>0</v>
      </c>
      <c r="H425" s="5">
        <v>0</v>
      </c>
      <c r="I425" s="144">
        <v>45000</v>
      </c>
      <c r="J425" s="357">
        <f>(I433+I441+I449+I457)</f>
        <v>4255000</v>
      </c>
    </row>
    <row r="426" spans="1:10" ht="12.75">
      <c r="A426" s="25"/>
      <c r="B426" s="73" t="s">
        <v>45</v>
      </c>
      <c r="C426" s="314" t="s">
        <v>95</v>
      </c>
      <c r="D426" s="314" t="s">
        <v>377</v>
      </c>
      <c r="E426" s="30"/>
      <c r="F426" s="15"/>
      <c r="G426" s="4">
        <v>0</v>
      </c>
      <c r="H426" s="4">
        <v>0</v>
      </c>
      <c r="I426" s="143"/>
      <c r="J426" s="328"/>
    </row>
    <row r="427" spans="1:10" ht="12.75">
      <c r="A427" s="25"/>
      <c r="B427" s="73"/>
      <c r="C427" s="314"/>
      <c r="D427" s="314"/>
      <c r="E427" s="30" t="s">
        <v>311</v>
      </c>
      <c r="F427" s="15">
        <v>30</v>
      </c>
      <c r="G427" s="4"/>
      <c r="H427" s="4"/>
      <c r="I427" s="143">
        <v>248000</v>
      </c>
      <c r="J427" s="328"/>
    </row>
    <row r="428" spans="1:10" ht="12.75">
      <c r="A428" s="315" t="s">
        <v>94</v>
      </c>
      <c r="B428" s="73"/>
      <c r="C428" s="315"/>
      <c r="D428" s="314"/>
      <c r="E428" s="30"/>
      <c r="F428" s="15"/>
      <c r="G428" s="4">
        <v>0</v>
      </c>
      <c r="H428" s="4">
        <v>0</v>
      </c>
      <c r="I428" s="35"/>
      <c r="J428" s="328"/>
    </row>
    <row r="429" spans="1:10" ht="12.75">
      <c r="A429" s="315"/>
      <c r="B429" s="73"/>
      <c r="C429" s="315"/>
      <c r="D429" s="314"/>
      <c r="E429" s="30"/>
      <c r="F429" s="15"/>
      <c r="G429" s="4">
        <v>0</v>
      </c>
      <c r="H429" s="4">
        <v>0</v>
      </c>
      <c r="I429" s="35"/>
      <c r="J429" s="328"/>
    </row>
    <row r="430" spans="1:10" ht="12.75">
      <c r="A430" s="315"/>
      <c r="B430" s="73"/>
      <c r="C430" s="315"/>
      <c r="D430" s="314"/>
      <c r="E430" s="11"/>
      <c r="F430" s="15"/>
      <c r="G430" s="4"/>
      <c r="H430" s="4"/>
      <c r="I430" s="35"/>
      <c r="J430" s="328"/>
    </row>
    <row r="431" spans="1:10" ht="12.75">
      <c r="A431" s="315"/>
      <c r="B431" s="338" t="s">
        <v>315</v>
      </c>
      <c r="C431" s="315"/>
      <c r="D431" s="314"/>
      <c r="E431" s="11"/>
      <c r="F431" s="15"/>
      <c r="G431" s="4">
        <v>0</v>
      </c>
      <c r="H431" s="4">
        <v>0</v>
      </c>
      <c r="I431" s="35"/>
      <c r="J431" s="328"/>
    </row>
    <row r="432" spans="1:10" ht="99" customHeight="1">
      <c r="A432" s="315"/>
      <c r="B432" s="355"/>
      <c r="C432" s="315"/>
      <c r="D432" s="336"/>
      <c r="E432" s="7"/>
      <c r="F432" s="15"/>
      <c r="G432" s="4">
        <v>0</v>
      </c>
      <c r="H432" s="4">
        <v>0</v>
      </c>
      <c r="I432" s="35"/>
      <c r="J432" s="328"/>
    </row>
    <row r="433" spans="1:10" ht="13.5" thickBot="1">
      <c r="A433" s="337"/>
      <c r="B433" s="355"/>
      <c r="C433" s="315"/>
      <c r="D433" s="316" t="s">
        <v>470</v>
      </c>
      <c r="E433" s="317"/>
      <c r="F433" s="318"/>
      <c r="G433" s="16">
        <f>SUM(G422:G425)</f>
        <v>0</v>
      </c>
      <c r="H433" s="16">
        <f>SUM(H422:H425)</f>
        <v>0</v>
      </c>
      <c r="I433" s="147">
        <f>SUM(I425:I432)</f>
        <v>293000</v>
      </c>
      <c r="J433" s="328"/>
    </row>
    <row r="434" spans="1:10" ht="23.25" thickTop="1">
      <c r="A434" s="337"/>
      <c r="B434" s="355"/>
      <c r="C434" s="27"/>
      <c r="D434" s="314" t="s">
        <v>307</v>
      </c>
      <c r="E434" s="37" t="s">
        <v>63</v>
      </c>
      <c r="F434" s="14">
        <v>10</v>
      </c>
      <c r="G434" s="5">
        <v>0</v>
      </c>
      <c r="H434" s="5">
        <v>0</v>
      </c>
      <c r="I434" s="143">
        <v>264000</v>
      </c>
      <c r="J434" s="328"/>
    </row>
    <row r="435" spans="1:10" ht="12.75">
      <c r="A435" s="25"/>
      <c r="B435" s="355"/>
      <c r="C435" s="68"/>
      <c r="D435" s="315"/>
      <c r="E435" s="30" t="s">
        <v>20</v>
      </c>
      <c r="F435" s="15">
        <v>20</v>
      </c>
      <c r="G435" s="4">
        <v>0</v>
      </c>
      <c r="H435" s="4">
        <v>0</v>
      </c>
      <c r="I435" s="144">
        <v>30000</v>
      </c>
      <c r="J435" s="328"/>
    </row>
    <row r="436" spans="1:10" ht="12.75">
      <c r="A436" s="25"/>
      <c r="B436" s="355"/>
      <c r="C436" s="68"/>
      <c r="D436" s="315"/>
      <c r="E436" s="30" t="s">
        <v>311</v>
      </c>
      <c r="F436" s="15">
        <v>30</v>
      </c>
      <c r="G436" s="4"/>
      <c r="H436" s="4"/>
      <c r="I436" s="144">
        <v>1340000</v>
      </c>
      <c r="J436" s="328"/>
    </row>
    <row r="437" spans="1:10" ht="12.75">
      <c r="A437" s="25"/>
      <c r="B437" s="355"/>
      <c r="C437" s="39"/>
      <c r="D437" s="315"/>
      <c r="E437" s="30" t="s">
        <v>61</v>
      </c>
      <c r="F437" s="15">
        <v>40</v>
      </c>
      <c r="G437" s="4">
        <v>0</v>
      </c>
      <c r="H437" s="4">
        <v>0</v>
      </c>
      <c r="I437" s="145"/>
      <c r="J437" s="328"/>
    </row>
    <row r="438" spans="1:10" ht="12.75">
      <c r="A438" s="25"/>
      <c r="B438" s="355"/>
      <c r="C438" s="39"/>
      <c r="D438" s="315"/>
      <c r="E438" s="30" t="s">
        <v>22</v>
      </c>
      <c r="F438" s="15">
        <v>50</v>
      </c>
      <c r="G438" s="4">
        <v>0</v>
      </c>
      <c r="H438" s="4">
        <v>0</v>
      </c>
      <c r="I438" s="145"/>
      <c r="J438" s="328"/>
    </row>
    <row r="439" spans="1:10" ht="12.75">
      <c r="A439" s="25"/>
      <c r="B439" s="74"/>
      <c r="C439" s="39"/>
      <c r="D439" s="315"/>
      <c r="E439" s="11"/>
      <c r="F439" s="15">
        <v>50</v>
      </c>
      <c r="G439" s="17"/>
      <c r="H439" s="4"/>
      <c r="I439" s="145"/>
      <c r="J439" s="328"/>
    </row>
    <row r="440" spans="1:10" ht="12.75">
      <c r="A440" s="25"/>
      <c r="B440" s="74"/>
      <c r="C440" s="39"/>
      <c r="D440" s="315"/>
      <c r="E440" s="11"/>
      <c r="F440" s="15"/>
      <c r="G440" s="17"/>
      <c r="H440" s="4"/>
      <c r="I440" s="145"/>
      <c r="J440" s="328"/>
    </row>
    <row r="441" spans="1:10" ht="13.5" thickBot="1">
      <c r="A441" s="25"/>
      <c r="B441" s="62"/>
      <c r="C441" s="39"/>
      <c r="D441" s="319" t="s">
        <v>486</v>
      </c>
      <c r="E441" s="320"/>
      <c r="F441" s="318"/>
      <c r="G441" s="16">
        <f>SUM(G428:G431)</f>
        <v>0</v>
      </c>
      <c r="H441" s="16">
        <f>SUM(H428:H431)</f>
        <v>0</v>
      </c>
      <c r="I441" s="147">
        <f>SUM(I434:I440)</f>
        <v>1634000</v>
      </c>
      <c r="J441" s="328"/>
    </row>
    <row r="442" spans="1:10" ht="23.25" thickTop="1">
      <c r="A442" s="25"/>
      <c r="B442" s="62"/>
      <c r="C442" s="68"/>
      <c r="D442" s="340" t="s">
        <v>307</v>
      </c>
      <c r="E442" s="37" t="s">
        <v>63</v>
      </c>
      <c r="F442" s="14">
        <v>10</v>
      </c>
      <c r="G442" s="5">
        <v>0</v>
      </c>
      <c r="H442" s="5">
        <v>0</v>
      </c>
      <c r="I442" s="143">
        <v>624000</v>
      </c>
      <c r="J442" s="328"/>
    </row>
    <row r="443" spans="1:10" ht="12.75">
      <c r="A443" s="25"/>
      <c r="B443" s="62"/>
      <c r="C443" s="39"/>
      <c r="D443" s="315"/>
      <c r="E443" s="30" t="s">
        <v>20</v>
      </c>
      <c r="F443" s="15">
        <v>20</v>
      </c>
      <c r="G443" s="4">
        <v>0</v>
      </c>
      <c r="H443" s="4">
        <v>0</v>
      </c>
      <c r="I443" s="144">
        <v>120000</v>
      </c>
      <c r="J443" s="328"/>
    </row>
    <row r="444" spans="1:10" ht="12.75">
      <c r="A444" s="25"/>
      <c r="B444" s="62"/>
      <c r="C444" s="39"/>
      <c r="D444" s="315"/>
      <c r="E444" s="30" t="s">
        <v>311</v>
      </c>
      <c r="F444" s="15">
        <v>30</v>
      </c>
      <c r="G444" s="4"/>
      <c r="H444" s="4"/>
      <c r="I444" s="144">
        <v>1340000</v>
      </c>
      <c r="J444" s="328"/>
    </row>
    <row r="445" spans="1:10" ht="12.75">
      <c r="A445" s="25"/>
      <c r="B445" s="62"/>
      <c r="C445" s="39"/>
      <c r="D445" s="315"/>
      <c r="E445" s="30" t="s">
        <v>61</v>
      </c>
      <c r="F445" s="15">
        <v>40</v>
      </c>
      <c r="G445" s="4">
        <v>0</v>
      </c>
      <c r="H445" s="4">
        <v>0</v>
      </c>
      <c r="I445" s="145"/>
      <c r="J445" s="328"/>
    </row>
    <row r="446" spans="1:10" ht="12.75">
      <c r="A446" s="25"/>
      <c r="B446" s="62"/>
      <c r="C446" s="39"/>
      <c r="D446" s="315"/>
      <c r="E446" s="30" t="s">
        <v>22</v>
      </c>
      <c r="F446" s="15">
        <v>50</v>
      </c>
      <c r="G446" s="4">
        <v>0</v>
      </c>
      <c r="H446" s="4">
        <v>0</v>
      </c>
      <c r="I446" s="145"/>
      <c r="J446" s="328"/>
    </row>
    <row r="447" spans="1:10" ht="12.75">
      <c r="A447" s="25"/>
      <c r="B447" s="62"/>
      <c r="C447" s="39"/>
      <c r="D447" s="315"/>
      <c r="E447" s="69"/>
      <c r="F447" s="15">
        <v>50</v>
      </c>
      <c r="G447" s="4"/>
      <c r="H447" s="4"/>
      <c r="I447" s="145"/>
      <c r="J447" s="328"/>
    </row>
    <row r="448" spans="1:10" ht="12.75">
      <c r="A448" s="25"/>
      <c r="B448" s="62"/>
      <c r="C448" s="39"/>
      <c r="D448" s="290"/>
      <c r="E448" s="70"/>
      <c r="F448" s="51"/>
      <c r="G448" s="4"/>
      <c r="H448" s="4"/>
      <c r="I448" s="145"/>
      <c r="J448" s="328"/>
    </row>
    <row r="449" spans="1:10" ht="13.5" thickBot="1">
      <c r="A449" s="25"/>
      <c r="B449" s="62"/>
      <c r="C449" s="39"/>
      <c r="D449" s="316" t="s">
        <v>501</v>
      </c>
      <c r="E449" s="317"/>
      <c r="F449" s="318"/>
      <c r="G449" s="16">
        <f>SUM(G434:G440)</f>
        <v>0</v>
      </c>
      <c r="H449" s="16">
        <f>SUM(H434:H440)</f>
        <v>0</v>
      </c>
      <c r="I449" s="147">
        <f>SUM(I442:I448)</f>
        <v>2084000</v>
      </c>
      <c r="J449" s="328"/>
    </row>
    <row r="450" spans="1:10" ht="23.25" thickTop="1">
      <c r="A450" s="25"/>
      <c r="B450" s="62"/>
      <c r="C450" s="39"/>
      <c r="D450" s="340" t="s">
        <v>310</v>
      </c>
      <c r="E450" s="37" t="s">
        <v>63</v>
      </c>
      <c r="F450" s="14">
        <v>10</v>
      </c>
      <c r="G450" s="5">
        <v>0</v>
      </c>
      <c r="H450" s="5">
        <v>0</v>
      </c>
      <c r="I450" s="144">
        <v>144000</v>
      </c>
      <c r="J450" s="328"/>
    </row>
    <row r="451" spans="1:10" ht="12.75">
      <c r="A451" s="25"/>
      <c r="B451" s="62"/>
      <c r="C451" s="39"/>
      <c r="D451" s="315"/>
      <c r="E451" s="30" t="s">
        <v>20</v>
      </c>
      <c r="F451" s="15">
        <v>20</v>
      </c>
      <c r="G451" s="4">
        <v>0</v>
      </c>
      <c r="H451" s="4">
        <v>0</v>
      </c>
      <c r="I451" s="148"/>
      <c r="J451" s="328"/>
    </row>
    <row r="452" spans="1:10" ht="12.75">
      <c r="A452" s="25"/>
      <c r="B452" s="62"/>
      <c r="C452" s="39"/>
      <c r="D452" s="315"/>
      <c r="E452" s="30" t="s">
        <v>311</v>
      </c>
      <c r="F452" s="15">
        <v>30</v>
      </c>
      <c r="G452" s="4"/>
      <c r="H452" s="4"/>
      <c r="I452" s="144">
        <v>100000</v>
      </c>
      <c r="J452" s="328"/>
    </row>
    <row r="453" spans="1:10" ht="12.75">
      <c r="A453" s="25"/>
      <c r="B453" s="62"/>
      <c r="C453" s="39"/>
      <c r="D453" s="315"/>
      <c r="E453" s="30" t="s">
        <v>61</v>
      </c>
      <c r="F453" s="15">
        <v>40</v>
      </c>
      <c r="G453" s="4">
        <v>0</v>
      </c>
      <c r="H453" s="4">
        <v>0</v>
      </c>
      <c r="I453" s="145"/>
      <c r="J453" s="328"/>
    </row>
    <row r="454" spans="1:10" ht="12.75">
      <c r="A454" s="25"/>
      <c r="B454" s="62"/>
      <c r="C454" s="39"/>
      <c r="D454" s="315"/>
      <c r="E454" s="30" t="s">
        <v>22</v>
      </c>
      <c r="F454" s="15">
        <v>50</v>
      </c>
      <c r="G454" s="4">
        <v>0</v>
      </c>
      <c r="H454" s="4">
        <v>0</v>
      </c>
      <c r="I454" s="145"/>
      <c r="J454" s="328"/>
    </row>
    <row r="455" spans="1:10" ht="12.75">
      <c r="A455" s="25"/>
      <c r="B455" s="62"/>
      <c r="C455" s="39"/>
      <c r="D455" s="315"/>
      <c r="E455" s="69"/>
      <c r="F455" s="15">
        <v>50</v>
      </c>
      <c r="G455" s="4"/>
      <c r="H455" s="4"/>
      <c r="I455" s="145"/>
      <c r="J455" s="328"/>
    </row>
    <row r="456" spans="1:10" ht="12.75">
      <c r="A456" s="25"/>
      <c r="B456" s="62"/>
      <c r="C456" s="39"/>
      <c r="D456" s="290"/>
      <c r="E456" s="70"/>
      <c r="F456" s="51"/>
      <c r="G456" s="4"/>
      <c r="H456" s="4"/>
      <c r="I456" s="145"/>
      <c r="J456" s="328"/>
    </row>
    <row r="457" spans="1:10" ht="13.5" thickBot="1">
      <c r="A457" s="25"/>
      <c r="B457" s="62"/>
      <c r="C457" s="39"/>
      <c r="D457" s="316" t="s">
        <v>516</v>
      </c>
      <c r="E457" s="317"/>
      <c r="F457" s="318"/>
      <c r="G457" s="16">
        <f>SUM(G442:G448)</f>
        <v>0</v>
      </c>
      <c r="H457" s="16">
        <f>SUM(H442:H448)</f>
        <v>0</v>
      </c>
      <c r="I457" s="147">
        <f>SUM(I450:I456)</f>
        <v>244000</v>
      </c>
      <c r="J457" s="328"/>
    </row>
    <row r="458" spans="1:10" ht="23.25" thickTop="1">
      <c r="A458" s="25"/>
      <c r="B458" s="62"/>
      <c r="C458" s="26" t="s">
        <v>323</v>
      </c>
      <c r="D458" s="28"/>
      <c r="E458" s="37" t="s">
        <v>63</v>
      </c>
      <c r="F458" s="14">
        <v>10</v>
      </c>
      <c r="G458" s="5">
        <v>0</v>
      </c>
      <c r="H458" s="5">
        <v>0</v>
      </c>
      <c r="I458" s="144">
        <v>45000</v>
      </c>
      <c r="J458" s="358">
        <f>(I466+I474+I482+I490)</f>
        <v>3505000</v>
      </c>
    </row>
    <row r="459" spans="1:10" ht="12.75">
      <c r="A459" s="25"/>
      <c r="B459" s="62"/>
      <c r="C459" s="39"/>
      <c r="D459" s="314" t="s">
        <v>308</v>
      </c>
      <c r="E459" s="30" t="s">
        <v>20</v>
      </c>
      <c r="F459" s="15">
        <v>20</v>
      </c>
      <c r="G459" s="4">
        <v>0</v>
      </c>
      <c r="H459" s="4">
        <v>0</v>
      </c>
      <c r="I459" s="143"/>
      <c r="J459" s="359"/>
    </row>
    <row r="460" spans="1:10" ht="12.75">
      <c r="A460" s="25"/>
      <c r="B460" s="62"/>
      <c r="C460" s="39"/>
      <c r="D460" s="314"/>
      <c r="E460" s="30" t="s">
        <v>311</v>
      </c>
      <c r="F460" s="15">
        <v>30</v>
      </c>
      <c r="G460" s="4"/>
      <c r="H460" s="4"/>
      <c r="I460" s="143">
        <v>248000</v>
      </c>
      <c r="J460" s="359"/>
    </row>
    <row r="461" spans="1:10" ht="12.75">
      <c r="A461" s="25"/>
      <c r="B461" s="62"/>
      <c r="C461" s="314" t="s">
        <v>96</v>
      </c>
      <c r="D461" s="314"/>
      <c r="E461" s="30" t="s">
        <v>61</v>
      </c>
      <c r="F461" s="15">
        <v>40</v>
      </c>
      <c r="G461" s="4">
        <v>0</v>
      </c>
      <c r="H461" s="4">
        <v>0</v>
      </c>
      <c r="I461" s="145"/>
      <c r="J461" s="359"/>
    </row>
    <row r="462" spans="1:10" ht="12.75">
      <c r="A462" s="25"/>
      <c r="B462" s="62"/>
      <c r="C462" s="314"/>
      <c r="D462" s="314"/>
      <c r="E462" s="30" t="s">
        <v>22</v>
      </c>
      <c r="F462" s="15">
        <v>50</v>
      </c>
      <c r="G462" s="4">
        <v>0</v>
      </c>
      <c r="H462" s="4">
        <v>0</v>
      </c>
      <c r="I462" s="145"/>
      <c r="J462" s="359"/>
    </row>
    <row r="463" spans="1:10" ht="12.75">
      <c r="A463" s="25"/>
      <c r="B463" s="62"/>
      <c r="C463" s="314"/>
      <c r="D463" s="314"/>
      <c r="E463" s="11"/>
      <c r="F463" s="15"/>
      <c r="G463" s="4"/>
      <c r="H463" s="4"/>
      <c r="I463" s="145"/>
      <c r="J463" s="359"/>
    </row>
    <row r="464" spans="1:10" ht="12.75">
      <c r="A464" s="25"/>
      <c r="B464" s="62"/>
      <c r="C464" s="39"/>
      <c r="D464" s="314"/>
      <c r="E464" s="11"/>
      <c r="F464" s="15"/>
      <c r="G464" s="4">
        <v>0</v>
      </c>
      <c r="H464" s="4">
        <v>0</v>
      </c>
      <c r="I464" s="145"/>
      <c r="J464" s="359"/>
    </row>
    <row r="465" spans="1:10" ht="12.75">
      <c r="A465" s="25"/>
      <c r="B465" s="62"/>
      <c r="C465" s="39"/>
      <c r="D465" s="336"/>
      <c r="E465" s="7"/>
      <c r="F465" s="15"/>
      <c r="G465" s="4">
        <v>0</v>
      </c>
      <c r="H465" s="4">
        <v>0</v>
      </c>
      <c r="I465" s="145"/>
      <c r="J465" s="359"/>
    </row>
    <row r="466" spans="1:10" ht="13.5" thickBot="1">
      <c r="A466" s="25"/>
      <c r="B466" s="62"/>
      <c r="C466" s="39"/>
      <c r="D466" s="316" t="s">
        <v>471</v>
      </c>
      <c r="E466" s="317"/>
      <c r="F466" s="318"/>
      <c r="G466" s="16">
        <f>SUM(G447:G458)</f>
        <v>0</v>
      </c>
      <c r="H466" s="16">
        <f>SUM(H447:H458)</f>
        <v>0</v>
      </c>
      <c r="I466" s="147">
        <f>SUM(I458:I465)</f>
        <v>293000</v>
      </c>
      <c r="J466" s="359"/>
    </row>
    <row r="467" spans="1:10" ht="23.25" thickTop="1">
      <c r="A467" s="25"/>
      <c r="B467" s="62"/>
      <c r="C467" s="39"/>
      <c r="D467" s="314" t="s">
        <v>309</v>
      </c>
      <c r="E467" s="37" t="s">
        <v>63</v>
      </c>
      <c r="F467" s="14">
        <v>10</v>
      </c>
      <c r="G467" s="5">
        <v>0</v>
      </c>
      <c r="H467" s="5">
        <v>0</v>
      </c>
      <c r="I467" s="144">
        <v>144000</v>
      </c>
      <c r="J467" s="359"/>
    </row>
    <row r="468" spans="1:10" ht="12.75">
      <c r="A468" s="25"/>
      <c r="B468" s="62"/>
      <c r="C468" s="39"/>
      <c r="D468" s="314"/>
      <c r="E468" s="30" t="s">
        <v>20</v>
      </c>
      <c r="F468" s="15">
        <v>20</v>
      </c>
      <c r="G468" s="4">
        <v>0</v>
      </c>
      <c r="H468" s="4">
        <v>0</v>
      </c>
      <c r="I468" s="143"/>
      <c r="J468" s="359"/>
    </row>
    <row r="469" spans="1:10" ht="12.75">
      <c r="A469" s="25"/>
      <c r="B469" s="62"/>
      <c r="C469" s="39"/>
      <c r="D469" s="314"/>
      <c r="E469" s="30" t="s">
        <v>311</v>
      </c>
      <c r="F469" s="15">
        <v>30</v>
      </c>
      <c r="G469" s="4"/>
      <c r="H469" s="4"/>
      <c r="I469" s="143">
        <v>1340000</v>
      </c>
      <c r="J469" s="359"/>
    </row>
    <row r="470" spans="1:10" ht="12.75">
      <c r="A470" s="25"/>
      <c r="B470" s="62"/>
      <c r="C470" s="39"/>
      <c r="D470" s="314"/>
      <c r="E470" s="30" t="s">
        <v>61</v>
      </c>
      <c r="F470" s="15">
        <v>40</v>
      </c>
      <c r="G470" s="4">
        <v>0</v>
      </c>
      <c r="H470" s="4">
        <v>0</v>
      </c>
      <c r="I470" s="145"/>
      <c r="J470" s="359"/>
    </row>
    <row r="471" spans="1:10" ht="12.75">
      <c r="A471" s="25"/>
      <c r="B471" s="62"/>
      <c r="C471" s="39"/>
      <c r="D471" s="314"/>
      <c r="E471" s="30" t="s">
        <v>22</v>
      </c>
      <c r="F471" s="15">
        <v>50</v>
      </c>
      <c r="G471" s="4">
        <v>0</v>
      </c>
      <c r="H471" s="4">
        <v>0</v>
      </c>
      <c r="I471" s="145"/>
      <c r="J471" s="359"/>
    </row>
    <row r="472" spans="1:10" ht="12.75">
      <c r="A472" s="25"/>
      <c r="B472" s="62"/>
      <c r="C472" s="39"/>
      <c r="D472" s="314"/>
      <c r="E472" s="11"/>
      <c r="F472" s="15">
        <v>50</v>
      </c>
      <c r="G472" s="17"/>
      <c r="H472" s="4"/>
      <c r="I472" s="145"/>
      <c r="J472" s="359"/>
    </row>
    <row r="473" spans="1:10" ht="12.75">
      <c r="A473" s="25"/>
      <c r="B473" s="62"/>
      <c r="C473" s="39"/>
      <c r="D473" s="336"/>
      <c r="E473" s="11"/>
      <c r="F473" s="15"/>
      <c r="G473" s="17"/>
      <c r="H473" s="4"/>
      <c r="I473" s="145"/>
      <c r="J473" s="359"/>
    </row>
    <row r="474" spans="1:10" ht="13.5" thickBot="1">
      <c r="A474" s="25"/>
      <c r="B474" s="62"/>
      <c r="C474" s="39"/>
      <c r="D474" s="319" t="s">
        <v>487</v>
      </c>
      <c r="E474" s="320"/>
      <c r="F474" s="318"/>
      <c r="G474" s="16">
        <f>SUM(G461:G464)</f>
        <v>0</v>
      </c>
      <c r="H474" s="16">
        <f>SUM(H461:H464)</f>
        <v>0</v>
      </c>
      <c r="I474" s="147">
        <f>SUM(I467:I473)</f>
        <v>1484000</v>
      </c>
      <c r="J474" s="359"/>
    </row>
    <row r="475" spans="1:10" ht="23.25" thickTop="1">
      <c r="A475" s="25"/>
      <c r="B475" s="62"/>
      <c r="C475" s="39"/>
      <c r="D475" s="340" t="s">
        <v>309</v>
      </c>
      <c r="E475" s="37" t="s">
        <v>63</v>
      </c>
      <c r="F475" s="14">
        <v>10</v>
      </c>
      <c r="G475" s="5">
        <v>0</v>
      </c>
      <c r="H475" s="5">
        <v>0</v>
      </c>
      <c r="I475" s="144">
        <v>144000</v>
      </c>
      <c r="J475" s="359"/>
    </row>
    <row r="476" spans="1:10" ht="12.75">
      <c r="A476" s="25"/>
      <c r="B476" s="62"/>
      <c r="C476" s="39"/>
      <c r="D476" s="314"/>
      <c r="E476" s="30" t="s">
        <v>20</v>
      </c>
      <c r="F476" s="15">
        <v>20</v>
      </c>
      <c r="G476" s="4">
        <v>0</v>
      </c>
      <c r="H476" s="4">
        <v>0</v>
      </c>
      <c r="I476" s="143"/>
      <c r="J476" s="359"/>
    </row>
    <row r="477" spans="1:10" ht="12.75">
      <c r="A477" s="25"/>
      <c r="B477" s="62"/>
      <c r="C477" s="39"/>
      <c r="D477" s="314"/>
      <c r="E477" s="30" t="s">
        <v>311</v>
      </c>
      <c r="F477" s="15">
        <v>30</v>
      </c>
      <c r="G477" s="4"/>
      <c r="H477" s="4"/>
      <c r="I477" s="143">
        <v>1340000</v>
      </c>
      <c r="J477" s="359"/>
    </row>
    <row r="478" spans="1:10" ht="12.75">
      <c r="A478" s="25"/>
      <c r="B478" s="62"/>
      <c r="C478" s="39"/>
      <c r="D478" s="314"/>
      <c r="E478" s="30" t="s">
        <v>61</v>
      </c>
      <c r="F478" s="15">
        <v>40</v>
      </c>
      <c r="G478" s="4">
        <v>0</v>
      </c>
      <c r="H478" s="4">
        <v>0</v>
      </c>
      <c r="I478" s="145"/>
      <c r="J478" s="359"/>
    </row>
    <row r="479" spans="1:10" ht="12.75">
      <c r="A479" s="25"/>
      <c r="B479" s="62"/>
      <c r="C479" s="39"/>
      <c r="D479" s="314"/>
      <c r="E479" s="30" t="s">
        <v>22</v>
      </c>
      <c r="F479" s="15">
        <v>50</v>
      </c>
      <c r="G479" s="4">
        <v>0</v>
      </c>
      <c r="H479" s="4">
        <v>0</v>
      </c>
      <c r="I479" s="145"/>
      <c r="J479" s="359"/>
    </row>
    <row r="480" spans="1:10" ht="12.75">
      <c r="A480" s="25"/>
      <c r="B480" s="62"/>
      <c r="C480" s="39"/>
      <c r="D480" s="314"/>
      <c r="E480" s="69"/>
      <c r="F480" s="15">
        <v>50</v>
      </c>
      <c r="G480" s="4"/>
      <c r="H480" s="4"/>
      <c r="I480" s="145"/>
      <c r="J480" s="359"/>
    </row>
    <row r="481" spans="1:10" ht="12.75">
      <c r="A481" s="25"/>
      <c r="B481" s="62"/>
      <c r="C481" s="39"/>
      <c r="D481" s="336"/>
      <c r="E481" s="70"/>
      <c r="F481" s="51"/>
      <c r="G481" s="4"/>
      <c r="H481" s="4"/>
      <c r="I481" s="145"/>
      <c r="J481" s="359"/>
    </row>
    <row r="482" spans="1:10" ht="13.5" thickBot="1">
      <c r="A482" s="25"/>
      <c r="B482" s="62"/>
      <c r="C482" s="39"/>
      <c r="D482" s="316" t="s">
        <v>502</v>
      </c>
      <c r="E482" s="317"/>
      <c r="F482" s="318"/>
      <c r="G482" s="16">
        <f>SUM(G467:G473)</f>
        <v>0</v>
      </c>
      <c r="H482" s="16">
        <f>SUM(H467:H473)</f>
        <v>0</v>
      </c>
      <c r="I482" s="147">
        <f>SUM(I475:I481)</f>
        <v>1484000</v>
      </c>
      <c r="J482" s="359"/>
    </row>
    <row r="483" spans="1:10" ht="23.25" thickTop="1">
      <c r="A483" s="25"/>
      <c r="B483" s="62"/>
      <c r="C483" s="39"/>
      <c r="D483" s="314" t="s">
        <v>310</v>
      </c>
      <c r="E483" s="37" t="s">
        <v>63</v>
      </c>
      <c r="F483" s="14">
        <v>10</v>
      </c>
      <c r="G483" s="5">
        <v>0</v>
      </c>
      <c r="H483" s="5">
        <v>0</v>
      </c>
      <c r="I483" s="144">
        <v>144000</v>
      </c>
      <c r="J483" s="359"/>
    </row>
    <row r="484" spans="1:10" ht="12.75">
      <c r="A484" s="25"/>
      <c r="B484" s="62"/>
      <c r="C484" s="39"/>
      <c r="D484" s="314"/>
      <c r="E484" s="30" t="s">
        <v>20</v>
      </c>
      <c r="F484" s="15">
        <v>20</v>
      </c>
      <c r="G484" s="4">
        <v>0</v>
      </c>
      <c r="H484" s="4">
        <v>0</v>
      </c>
      <c r="I484" s="143"/>
      <c r="J484" s="359"/>
    </row>
    <row r="485" spans="1:10" ht="12.75">
      <c r="A485" s="25"/>
      <c r="B485" s="62"/>
      <c r="C485" s="39"/>
      <c r="D485" s="314"/>
      <c r="E485" s="30" t="s">
        <v>311</v>
      </c>
      <c r="F485" s="15">
        <v>30</v>
      </c>
      <c r="G485" s="4"/>
      <c r="H485" s="4"/>
      <c r="I485" s="144">
        <v>100000</v>
      </c>
      <c r="J485" s="359"/>
    </row>
    <row r="486" spans="1:10" ht="12.75">
      <c r="A486" s="25"/>
      <c r="B486" s="62"/>
      <c r="C486" s="39"/>
      <c r="D486" s="314"/>
      <c r="E486" s="30" t="s">
        <v>61</v>
      </c>
      <c r="F486" s="15">
        <v>40</v>
      </c>
      <c r="G486" s="4">
        <v>0</v>
      </c>
      <c r="H486" s="4">
        <v>0</v>
      </c>
      <c r="I486" s="145"/>
      <c r="J486" s="359"/>
    </row>
    <row r="487" spans="1:10" ht="12.75">
      <c r="A487" s="25"/>
      <c r="B487" s="62"/>
      <c r="C487" s="39"/>
      <c r="D487" s="314"/>
      <c r="E487" s="30" t="s">
        <v>22</v>
      </c>
      <c r="F487" s="15">
        <v>50</v>
      </c>
      <c r="G487" s="4">
        <v>0</v>
      </c>
      <c r="H487" s="4">
        <v>0</v>
      </c>
      <c r="I487" s="148"/>
      <c r="J487" s="359"/>
    </row>
    <row r="488" spans="1:10" ht="12.75">
      <c r="A488" s="25"/>
      <c r="B488" s="62"/>
      <c r="C488" s="39"/>
      <c r="D488" s="314"/>
      <c r="E488" s="69"/>
      <c r="F488" s="15">
        <v>50</v>
      </c>
      <c r="G488" s="4"/>
      <c r="H488" s="4"/>
      <c r="I488" s="145"/>
      <c r="J488" s="359"/>
    </row>
    <row r="489" spans="1:10" ht="12.75">
      <c r="A489" s="25"/>
      <c r="B489" s="62"/>
      <c r="C489" s="39"/>
      <c r="D489" s="336"/>
      <c r="E489" s="70"/>
      <c r="F489" s="51"/>
      <c r="G489" s="4"/>
      <c r="H489" s="4"/>
      <c r="I489" s="145"/>
      <c r="J489" s="359"/>
    </row>
    <row r="490" spans="1:10" ht="13.5" thickBot="1">
      <c r="A490" s="25"/>
      <c r="B490" s="62"/>
      <c r="C490" s="39"/>
      <c r="D490" s="316" t="s">
        <v>517</v>
      </c>
      <c r="E490" s="317"/>
      <c r="F490" s="318"/>
      <c r="G490" s="16">
        <f>SUM(G475:G481)</f>
        <v>0</v>
      </c>
      <c r="H490" s="16">
        <f>SUM(H475:H481)</f>
        <v>0</v>
      </c>
      <c r="I490" s="147">
        <f>SUM(I483:I489)</f>
        <v>244000</v>
      </c>
      <c r="J490" s="360"/>
    </row>
    <row r="491" spans="1:10" ht="23.25" thickTop="1">
      <c r="A491" s="25"/>
      <c r="B491" s="62"/>
      <c r="C491" s="26" t="s">
        <v>324</v>
      </c>
      <c r="D491" s="28"/>
      <c r="E491" s="37" t="s">
        <v>63</v>
      </c>
      <c r="F491" s="14">
        <v>10</v>
      </c>
      <c r="G491" s="5">
        <v>0</v>
      </c>
      <c r="H491" s="5">
        <v>0</v>
      </c>
      <c r="I491" s="144"/>
      <c r="J491" s="328">
        <f>(I499+I507+I515+I523)</f>
        <v>3468000</v>
      </c>
    </row>
    <row r="492" spans="1:10" ht="12.75">
      <c r="A492" s="25"/>
      <c r="B492" s="62"/>
      <c r="C492" s="314" t="s">
        <v>97</v>
      </c>
      <c r="D492" s="314" t="s">
        <v>85</v>
      </c>
      <c r="E492" s="30" t="s">
        <v>20</v>
      </c>
      <c r="F492" s="15">
        <v>20</v>
      </c>
      <c r="G492" s="4">
        <v>0</v>
      </c>
      <c r="H492" s="4">
        <v>0</v>
      </c>
      <c r="I492" s="144"/>
      <c r="J492" s="328"/>
    </row>
    <row r="493" spans="1:10" ht="12.75">
      <c r="A493" s="25"/>
      <c r="B493" s="62"/>
      <c r="C493" s="314"/>
      <c r="D493" s="314"/>
      <c r="E493" s="30" t="s">
        <v>311</v>
      </c>
      <c r="F493" s="15">
        <v>30</v>
      </c>
      <c r="G493" s="4"/>
      <c r="H493" s="4"/>
      <c r="I493" s="144"/>
      <c r="J493" s="328"/>
    </row>
    <row r="494" spans="1:10" ht="12.75">
      <c r="A494" s="25"/>
      <c r="B494" s="62"/>
      <c r="C494" s="315"/>
      <c r="D494" s="314"/>
      <c r="E494" s="30" t="s">
        <v>61</v>
      </c>
      <c r="F494" s="15">
        <v>40</v>
      </c>
      <c r="G494" s="4">
        <v>0</v>
      </c>
      <c r="H494" s="4">
        <v>0</v>
      </c>
      <c r="I494" s="148"/>
      <c r="J494" s="328"/>
    </row>
    <row r="495" spans="1:10" ht="12.75">
      <c r="A495" s="25"/>
      <c r="B495" s="62"/>
      <c r="C495" s="315"/>
      <c r="D495" s="314"/>
      <c r="E495" s="30" t="s">
        <v>22</v>
      </c>
      <c r="F495" s="15">
        <v>50</v>
      </c>
      <c r="G495" s="4">
        <v>0</v>
      </c>
      <c r="H495" s="4">
        <v>0</v>
      </c>
      <c r="I495" s="145"/>
      <c r="J495" s="328"/>
    </row>
    <row r="496" spans="1:10" ht="12.75">
      <c r="A496" s="25"/>
      <c r="B496" s="62"/>
      <c r="C496" s="315"/>
      <c r="D496" s="314"/>
      <c r="E496" s="11"/>
      <c r="F496" s="15"/>
      <c r="G496" s="4"/>
      <c r="H496" s="4"/>
      <c r="I496" s="145"/>
      <c r="J496" s="328"/>
    </row>
    <row r="497" spans="1:10" ht="12.75">
      <c r="A497" s="25"/>
      <c r="B497" s="62"/>
      <c r="C497" s="315"/>
      <c r="D497" s="314"/>
      <c r="E497" s="11"/>
      <c r="F497" s="15"/>
      <c r="G497" s="4">
        <v>0</v>
      </c>
      <c r="H497" s="4">
        <v>0</v>
      </c>
      <c r="I497" s="145"/>
      <c r="J497" s="328"/>
    </row>
    <row r="498" spans="1:10" ht="12.75">
      <c r="A498" s="25"/>
      <c r="B498" s="62"/>
      <c r="C498" s="315"/>
      <c r="D498" s="336"/>
      <c r="E498" s="7"/>
      <c r="F498" s="15"/>
      <c r="G498" s="4">
        <v>0</v>
      </c>
      <c r="H498" s="4">
        <v>0</v>
      </c>
      <c r="I498" s="145"/>
      <c r="J498" s="328"/>
    </row>
    <row r="499" spans="1:10" ht="13.5" thickBot="1">
      <c r="A499" s="25"/>
      <c r="B499" s="62"/>
      <c r="C499" s="315"/>
      <c r="D499" s="316" t="s">
        <v>472</v>
      </c>
      <c r="E499" s="317"/>
      <c r="F499" s="318"/>
      <c r="G499" s="16">
        <f>SUM(G458:G491)</f>
        <v>0</v>
      </c>
      <c r="H499" s="16">
        <f>SUM(H458:H491)</f>
        <v>0</v>
      </c>
      <c r="I499" s="147"/>
      <c r="J499" s="328"/>
    </row>
    <row r="500" spans="1:10" ht="23.25" thickTop="1">
      <c r="A500" s="25"/>
      <c r="B500" s="62"/>
      <c r="C500" s="27"/>
      <c r="D500" s="314" t="s">
        <v>12</v>
      </c>
      <c r="E500" s="37" t="s">
        <v>63</v>
      </c>
      <c r="F500" s="14">
        <v>10</v>
      </c>
      <c r="G500" s="5">
        <v>0</v>
      </c>
      <c r="H500" s="5">
        <v>0</v>
      </c>
      <c r="I500" s="144">
        <v>720000</v>
      </c>
      <c r="J500" s="328"/>
    </row>
    <row r="501" spans="1:10" ht="12.75">
      <c r="A501" s="25"/>
      <c r="B501" s="62"/>
      <c r="C501" s="68"/>
      <c r="D501" s="314"/>
      <c r="E501" s="30" t="s">
        <v>20</v>
      </c>
      <c r="F501" s="15">
        <v>20</v>
      </c>
      <c r="G501" s="4">
        <v>0</v>
      </c>
      <c r="H501" s="4">
        <v>0</v>
      </c>
      <c r="I501" s="144">
        <v>400000</v>
      </c>
      <c r="J501" s="328"/>
    </row>
    <row r="502" spans="1:10" ht="12.75">
      <c r="A502" s="25"/>
      <c r="B502" s="62"/>
      <c r="C502" s="68"/>
      <c r="D502" s="314"/>
      <c r="E502" s="30" t="s">
        <v>311</v>
      </c>
      <c r="F502" s="15">
        <v>30</v>
      </c>
      <c r="G502" s="4"/>
      <c r="H502" s="4"/>
      <c r="I502" s="144">
        <v>100000</v>
      </c>
      <c r="J502" s="328"/>
    </row>
    <row r="503" spans="1:10" ht="12.75">
      <c r="A503" s="25"/>
      <c r="B503" s="62"/>
      <c r="C503" s="39"/>
      <c r="D503" s="314"/>
      <c r="E503" s="30" t="s">
        <v>61</v>
      </c>
      <c r="F503" s="15">
        <v>40</v>
      </c>
      <c r="G503" s="4">
        <v>0</v>
      </c>
      <c r="H503" s="4">
        <v>0</v>
      </c>
      <c r="I503" s="145"/>
      <c r="J503" s="328"/>
    </row>
    <row r="504" spans="1:10" ht="12.75">
      <c r="A504" s="25"/>
      <c r="B504" s="62"/>
      <c r="C504" s="39"/>
      <c r="D504" s="314"/>
      <c r="E504" s="30" t="s">
        <v>22</v>
      </c>
      <c r="F504" s="15">
        <v>50</v>
      </c>
      <c r="G504" s="4">
        <v>0</v>
      </c>
      <c r="H504" s="4">
        <v>0</v>
      </c>
      <c r="I504" s="145"/>
      <c r="J504" s="328"/>
    </row>
    <row r="505" spans="1:10" ht="12.75">
      <c r="A505" s="25"/>
      <c r="B505" s="62"/>
      <c r="C505" s="39"/>
      <c r="D505" s="314"/>
      <c r="E505" s="11"/>
      <c r="F505" s="15">
        <v>50</v>
      </c>
      <c r="G505" s="17"/>
      <c r="H505" s="4"/>
      <c r="I505" s="145"/>
      <c r="J505" s="328"/>
    </row>
    <row r="506" spans="1:10" ht="12.75">
      <c r="A506" s="25"/>
      <c r="B506" s="62"/>
      <c r="C506" s="39"/>
      <c r="D506" s="336"/>
      <c r="E506" s="11"/>
      <c r="F506" s="15"/>
      <c r="G506" s="17"/>
      <c r="H506" s="4"/>
      <c r="I506" s="145"/>
      <c r="J506" s="328"/>
    </row>
    <row r="507" spans="1:10" ht="13.5" thickBot="1">
      <c r="A507" s="25"/>
      <c r="B507" s="62"/>
      <c r="C507" s="39"/>
      <c r="D507" s="319" t="s">
        <v>488</v>
      </c>
      <c r="E507" s="320"/>
      <c r="F507" s="318"/>
      <c r="G507" s="16">
        <f>SUM(G494:G497)</f>
        <v>0</v>
      </c>
      <c r="H507" s="16">
        <f>SUM(H494:H497)</f>
        <v>0</v>
      </c>
      <c r="I507" s="147">
        <f>SUM(I500:I506)</f>
        <v>1220000</v>
      </c>
      <c r="J507" s="328"/>
    </row>
    <row r="508" spans="1:10" ht="23.25" thickTop="1">
      <c r="A508" s="25"/>
      <c r="B508" s="62"/>
      <c r="C508" s="68"/>
      <c r="D508" s="340" t="s">
        <v>13</v>
      </c>
      <c r="E508" s="37" t="s">
        <v>63</v>
      </c>
      <c r="F508" s="14">
        <v>10</v>
      </c>
      <c r="G508" s="5">
        <v>0</v>
      </c>
      <c r="H508" s="5">
        <v>0</v>
      </c>
      <c r="I508" s="144">
        <v>1224000</v>
      </c>
      <c r="J508" s="328"/>
    </row>
    <row r="509" spans="1:10" ht="12.75">
      <c r="A509" s="25"/>
      <c r="B509" s="62"/>
      <c r="C509" s="39"/>
      <c r="D509" s="314"/>
      <c r="E509" s="30" t="s">
        <v>20</v>
      </c>
      <c r="F509" s="15">
        <v>20</v>
      </c>
      <c r="G509" s="4">
        <v>0</v>
      </c>
      <c r="H509" s="4">
        <v>0</v>
      </c>
      <c r="I509" s="144">
        <v>680000</v>
      </c>
      <c r="J509" s="328"/>
    </row>
    <row r="510" spans="1:10" ht="12.75">
      <c r="A510" s="25"/>
      <c r="B510" s="62"/>
      <c r="C510" s="39"/>
      <c r="D510" s="314"/>
      <c r="E510" s="30" t="s">
        <v>311</v>
      </c>
      <c r="F510" s="15">
        <v>30</v>
      </c>
      <c r="G510" s="4"/>
      <c r="H510" s="4"/>
      <c r="I510" s="144">
        <v>100000</v>
      </c>
      <c r="J510" s="328"/>
    </row>
    <row r="511" spans="1:10" ht="12.75">
      <c r="A511" s="25"/>
      <c r="B511" s="62"/>
      <c r="C511" s="39"/>
      <c r="D511" s="314"/>
      <c r="E511" s="30" t="s">
        <v>61</v>
      </c>
      <c r="F511" s="15">
        <v>40</v>
      </c>
      <c r="G511" s="4">
        <v>0</v>
      </c>
      <c r="H511" s="4">
        <v>0</v>
      </c>
      <c r="I511" s="145"/>
      <c r="J511" s="328"/>
    </row>
    <row r="512" spans="1:10" ht="12.75">
      <c r="A512" s="25"/>
      <c r="B512" s="62"/>
      <c r="C512" s="39"/>
      <c r="D512" s="314"/>
      <c r="E512" s="30" t="s">
        <v>22</v>
      </c>
      <c r="F512" s="15">
        <v>50</v>
      </c>
      <c r="G512" s="4">
        <v>0</v>
      </c>
      <c r="H512" s="4">
        <v>0</v>
      </c>
      <c r="I512" s="145"/>
      <c r="J512" s="328"/>
    </row>
    <row r="513" spans="1:10" ht="12.75">
      <c r="A513" s="25"/>
      <c r="B513" s="62"/>
      <c r="C513" s="39"/>
      <c r="D513" s="314"/>
      <c r="E513" s="69"/>
      <c r="F513" s="15">
        <v>50</v>
      </c>
      <c r="G513" s="4"/>
      <c r="H513" s="4"/>
      <c r="I513" s="145"/>
      <c r="J513" s="328"/>
    </row>
    <row r="514" spans="1:10" ht="12.75">
      <c r="A514" s="25"/>
      <c r="B514" s="62"/>
      <c r="C514" s="39"/>
      <c r="D514" s="336"/>
      <c r="E514" s="70"/>
      <c r="F514" s="51"/>
      <c r="G514" s="4"/>
      <c r="H514" s="4"/>
      <c r="I514" s="145"/>
      <c r="J514" s="328"/>
    </row>
    <row r="515" spans="1:10" ht="13.5" thickBot="1">
      <c r="A515" s="25"/>
      <c r="B515" s="62"/>
      <c r="C515" s="39"/>
      <c r="D515" s="316" t="s">
        <v>503</v>
      </c>
      <c r="E515" s="317"/>
      <c r="F515" s="318"/>
      <c r="G515" s="16">
        <f>SUM(G500:G506)</f>
        <v>0</v>
      </c>
      <c r="H515" s="16">
        <f>SUM(H500:H506)</f>
        <v>0</v>
      </c>
      <c r="I515" s="147">
        <f>SUM(I508:I514)</f>
        <v>2004000</v>
      </c>
      <c r="J515" s="328"/>
    </row>
    <row r="516" spans="1:10" ht="23.25" thickTop="1">
      <c r="A516" s="25"/>
      <c r="B516" s="62"/>
      <c r="C516" s="39"/>
      <c r="D516" s="340" t="s">
        <v>14</v>
      </c>
      <c r="E516" s="37" t="s">
        <v>63</v>
      </c>
      <c r="F516" s="14">
        <v>10</v>
      </c>
      <c r="G516" s="5">
        <v>0</v>
      </c>
      <c r="H516" s="5">
        <v>0</v>
      </c>
      <c r="I516" s="144">
        <v>144000</v>
      </c>
      <c r="J516" s="328"/>
    </row>
    <row r="517" spans="1:10" ht="12.75">
      <c r="A517" s="25"/>
      <c r="B517" s="62"/>
      <c r="C517" s="39"/>
      <c r="D517" s="314"/>
      <c r="E517" s="30" t="s">
        <v>20</v>
      </c>
      <c r="F517" s="15">
        <v>20</v>
      </c>
      <c r="G517" s="4">
        <v>0</v>
      </c>
      <c r="H517" s="4">
        <v>0</v>
      </c>
      <c r="I517" s="143"/>
      <c r="J517" s="328"/>
    </row>
    <row r="518" spans="1:10" ht="12.75">
      <c r="A518" s="25"/>
      <c r="B518" s="62"/>
      <c r="C518" s="39"/>
      <c r="D518" s="314"/>
      <c r="E518" s="30" t="s">
        <v>311</v>
      </c>
      <c r="F518" s="15">
        <v>30</v>
      </c>
      <c r="G518" s="4"/>
      <c r="H518" s="4"/>
      <c r="I518" s="144">
        <v>100000</v>
      </c>
      <c r="J518" s="328"/>
    </row>
    <row r="519" spans="1:10" ht="12.75">
      <c r="A519" s="25"/>
      <c r="B519" s="62"/>
      <c r="C519" s="39"/>
      <c r="D519" s="314"/>
      <c r="E519" s="30" t="s">
        <v>61</v>
      </c>
      <c r="F519" s="15">
        <v>40</v>
      </c>
      <c r="G519" s="4">
        <v>0</v>
      </c>
      <c r="H519" s="4">
        <v>0</v>
      </c>
      <c r="I519" s="145"/>
      <c r="J519" s="328"/>
    </row>
    <row r="520" spans="1:10" ht="12.75">
      <c r="A520" s="25"/>
      <c r="B520" s="62"/>
      <c r="C520" s="39"/>
      <c r="D520" s="314"/>
      <c r="E520" s="30" t="s">
        <v>22</v>
      </c>
      <c r="F520" s="15">
        <v>50</v>
      </c>
      <c r="G520" s="4">
        <v>0</v>
      </c>
      <c r="H520" s="4">
        <v>0</v>
      </c>
      <c r="I520" s="145"/>
      <c r="J520" s="328"/>
    </row>
    <row r="521" spans="1:10" ht="12.75">
      <c r="A521" s="25"/>
      <c r="B521" s="62"/>
      <c r="C521" s="39"/>
      <c r="D521" s="314"/>
      <c r="E521" s="69"/>
      <c r="F521" s="15">
        <v>50</v>
      </c>
      <c r="G521" s="4"/>
      <c r="H521" s="4"/>
      <c r="I521" s="145"/>
      <c r="J521" s="328"/>
    </row>
    <row r="522" spans="1:10" ht="12.75">
      <c r="A522" s="25"/>
      <c r="B522" s="62"/>
      <c r="C522" s="39"/>
      <c r="D522" s="336"/>
      <c r="E522" s="70"/>
      <c r="F522" s="51"/>
      <c r="G522" s="4"/>
      <c r="H522" s="4"/>
      <c r="I522" s="145"/>
      <c r="J522" s="328"/>
    </row>
    <row r="523" spans="1:10" ht="13.5" thickBot="1">
      <c r="A523" s="76"/>
      <c r="B523" s="62"/>
      <c r="C523" s="39"/>
      <c r="D523" s="316" t="s">
        <v>518</v>
      </c>
      <c r="E523" s="317"/>
      <c r="F523" s="318"/>
      <c r="G523" s="16">
        <f>SUM(G508:G514)</f>
        <v>0</v>
      </c>
      <c r="H523" s="16">
        <f>SUM(H508:H514)</f>
        <v>0</v>
      </c>
      <c r="I523" s="147">
        <f>SUM(I516:I522)</f>
        <v>244000</v>
      </c>
      <c r="J523" s="329"/>
    </row>
    <row r="524" spans="1:10" ht="14.25" thickBot="1" thickTop="1">
      <c r="A524" s="75" t="s">
        <v>325</v>
      </c>
      <c r="B524" s="20"/>
      <c r="C524" s="29"/>
      <c r="D524" s="21"/>
      <c r="E524" s="20"/>
      <c r="F524" s="22"/>
      <c r="G524" s="23"/>
      <c r="H524" s="23"/>
      <c r="I524" s="36"/>
      <c r="J524" s="163">
        <f>SUM(J425:J523)</f>
        <v>11228000</v>
      </c>
    </row>
    <row r="525" ht="13.5" thickTop="1"/>
    <row r="526" spans="1:10" ht="12.75">
      <c r="A526" s="343" t="s">
        <v>36</v>
      </c>
      <c r="B526" s="345" t="s">
        <v>27</v>
      </c>
      <c r="C526" s="343" t="s">
        <v>28</v>
      </c>
      <c r="D526" s="343" t="s">
        <v>29</v>
      </c>
      <c r="E526" s="348" t="s">
        <v>43</v>
      </c>
      <c r="F526" s="349"/>
      <c r="G526" s="341"/>
      <c r="H526" s="341"/>
      <c r="I526" s="341"/>
      <c r="J526" s="342"/>
    </row>
    <row r="527" spans="1:10" ht="24.75" thickBot="1">
      <c r="A527" s="344"/>
      <c r="B527" s="346"/>
      <c r="C527" s="344"/>
      <c r="D527" s="344"/>
      <c r="E527" s="6" t="s">
        <v>37</v>
      </c>
      <c r="F527" s="6" t="s">
        <v>38</v>
      </c>
      <c r="G527" s="12" t="s">
        <v>48</v>
      </c>
      <c r="H527" s="12" t="s">
        <v>56</v>
      </c>
      <c r="I527" s="285" t="s">
        <v>58</v>
      </c>
      <c r="J527" s="12" t="s">
        <v>59</v>
      </c>
    </row>
    <row r="528" spans="1:10" ht="23.25" thickTop="1">
      <c r="A528" s="24" t="s">
        <v>52</v>
      </c>
      <c r="B528" s="73"/>
      <c r="C528" s="26" t="s">
        <v>53</v>
      </c>
      <c r="D528" s="28"/>
      <c r="E528" s="37" t="s">
        <v>63</v>
      </c>
      <c r="F528" s="14">
        <v>10</v>
      </c>
      <c r="G528" s="5">
        <v>0</v>
      </c>
      <c r="H528" s="5">
        <v>0</v>
      </c>
      <c r="I528" s="284">
        <v>21000</v>
      </c>
      <c r="J528" s="357">
        <f>(I537+I545+I552+I559)</f>
        <v>455000</v>
      </c>
    </row>
    <row r="529" spans="1:10" ht="12.75">
      <c r="A529" s="25"/>
      <c r="B529" s="73" t="s">
        <v>45</v>
      </c>
      <c r="C529" s="314" t="s">
        <v>99</v>
      </c>
      <c r="D529" s="314" t="s">
        <v>433</v>
      </c>
      <c r="E529" s="30" t="s">
        <v>20</v>
      </c>
      <c r="F529" s="15">
        <v>20</v>
      </c>
      <c r="G529" s="4">
        <v>0</v>
      </c>
      <c r="H529" s="4">
        <v>0</v>
      </c>
      <c r="I529" s="281">
        <v>24000</v>
      </c>
      <c r="J529" s="328"/>
    </row>
    <row r="530" spans="1:10" ht="12.75">
      <c r="A530" s="25"/>
      <c r="B530" s="73"/>
      <c r="C530" s="314"/>
      <c r="D530" s="314"/>
      <c r="E530" s="30" t="s">
        <v>311</v>
      </c>
      <c r="F530" s="15">
        <v>30</v>
      </c>
      <c r="G530" s="4"/>
      <c r="H530" s="4"/>
      <c r="I530" s="281">
        <v>30000</v>
      </c>
      <c r="J530" s="328"/>
    </row>
    <row r="531" spans="1:10" ht="12.75">
      <c r="A531" s="315" t="s">
        <v>92</v>
      </c>
      <c r="B531" s="73"/>
      <c r="C531" s="315"/>
      <c r="D531" s="314"/>
      <c r="E531" s="30" t="s">
        <v>61</v>
      </c>
      <c r="F531" s="15">
        <v>40</v>
      </c>
      <c r="G531" s="4">
        <v>0</v>
      </c>
      <c r="H531" s="4">
        <v>0</v>
      </c>
      <c r="I531" s="282"/>
      <c r="J531" s="328"/>
    </row>
    <row r="532" spans="1:10" ht="12.75">
      <c r="A532" s="315"/>
      <c r="B532" s="73"/>
      <c r="C532" s="315"/>
      <c r="D532" s="314"/>
      <c r="E532" s="30" t="s">
        <v>22</v>
      </c>
      <c r="F532" s="15">
        <v>50</v>
      </c>
      <c r="G532" s="4">
        <v>0</v>
      </c>
      <c r="H532" s="4">
        <v>0</v>
      </c>
      <c r="I532" s="286"/>
      <c r="J532" s="328"/>
    </row>
    <row r="533" spans="1:10" ht="12.75">
      <c r="A533" s="315"/>
      <c r="B533" s="73"/>
      <c r="C533" s="315"/>
      <c r="D533" s="314"/>
      <c r="E533" s="11"/>
      <c r="F533" s="15"/>
      <c r="G533" s="4"/>
      <c r="H533" s="4"/>
      <c r="I533" s="282"/>
      <c r="J533" s="328"/>
    </row>
    <row r="534" spans="1:10" ht="12.75">
      <c r="A534" s="315"/>
      <c r="B534" s="338" t="s">
        <v>316</v>
      </c>
      <c r="C534" s="315"/>
      <c r="D534" s="314"/>
      <c r="E534" s="11"/>
      <c r="F534" s="15"/>
      <c r="G534" s="4">
        <v>0</v>
      </c>
      <c r="H534" s="4">
        <v>0</v>
      </c>
      <c r="I534" s="282"/>
      <c r="J534" s="328"/>
    </row>
    <row r="535" spans="1:10" ht="12.75">
      <c r="A535" s="315"/>
      <c r="B535" s="338"/>
      <c r="C535" s="315"/>
      <c r="D535" s="314"/>
      <c r="E535" s="11"/>
      <c r="F535" s="15"/>
      <c r="G535" s="4"/>
      <c r="H535" s="4"/>
      <c r="I535" s="282"/>
      <c r="J535" s="328"/>
    </row>
    <row r="536" spans="1:10" ht="12.75">
      <c r="A536" s="315"/>
      <c r="B536" s="338"/>
      <c r="C536" s="315"/>
      <c r="D536" s="336"/>
      <c r="E536" s="7"/>
      <c r="F536" s="15"/>
      <c r="G536" s="4">
        <v>0</v>
      </c>
      <c r="H536" s="4">
        <v>0</v>
      </c>
      <c r="I536" s="282"/>
      <c r="J536" s="328"/>
    </row>
    <row r="537" spans="1:10" ht="13.5" thickBot="1">
      <c r="A537" s="337"/>
      <c r="B537" s="339"/>
      <c r="C537" s="315"/>
      <c r="D537" s="316" t="s">
        <v>473</v>
      </c>
      <c r="E537" s="317"/>
      <c r="F537" s="318"/>
      <c r="G537" s="16">
        <f>SUM(G525:G528)</f>
        <v>0</v>
      </c>
      <c r="H537" s="16">
        <f>SUM(H525:H528)</f>
        <v>0</v>
      </c>
      <c r="I537" s="283">
        <f>SUM(I528:I536)</f>
        <v>75000</v>
      </c>
      <c r="J537" s="328"/>
    </row>
    <row r="538" spans="1:10" ht="23.25" thickTop="1">
      <c r="A538" s="337"/>
      <c r="B538" s="339"/>
      <c r="C538" s="39"/>
      <c r="D538" s="314" t="s">
        <v>434</v>
      </c>
      <c r="E538" s="37" t="s">
        <v>63</v>
      </c>
      <c r="F538" s="14">
        <v>10</v>
      </c>
      <c r="G538" s="5">
        <v>0</v>
      </c>
      <c r="H538" s="5">
        <v>0</v>
      </c>
      <c r="I538" s="284">
        <v>11000</v>
      </c>
      <c r="J538" s="328"/>
    </row>
    <row r="539" spans="1:10" ht="12.75">
      <c r="A539" s="337"/>
      <c r="B539" s="339"/>
      <c r="C539" s="39"/>
      <c r="D539" s="315"/>
      <c r="E539" s="30" t="s">
        <v>20</v>
      </c>
      <c r="F539" s="15">
        <v>20</v>
      </c>
      <c r="G539" s="4">
        <v>0</v>
      </c>
      <c r="H539" s="4">
        <v>0</v>
      </c>
      <c r="I539" s="281">
        <v>154000</v>
      </c>
      <c r="J539" s="328"/>
    </row>
    <row r="540" spans="1:10" ht="12.75">
      <c r="A540" s="337"/>
      <c r="B540" s="339"/>
      <c r="C540" s="39"/>
      <c r="D540" s="315"/>
      <c r="E540" s="30" t="s">
        <v>311</v>
      </c>
      <c r="F540" s="15">
        <v>30</v>
      </c>
      <c r="G540" s="4"/>
      <c r="H540" s="4"/>
      <c r="I540" s="281">
        <v>30000</v>
      </c>
      <c r="J540" s="328"/>
    </row>
    <row r="541" spans="1:10" ht="12.75">
      <c r="A541" s="337"/>
      <c r="B541" s="339"/>
      <c r="C541" s="39"/>
      <c r="D541" s="315"/>
      <c r="E541" s="30" t="s">
        <v>61</v>
      </c>
      <c r="F541" s="15">
        <v>40</v>
      </c>
      <c r="G541" s="4">
        <v>0</v>
      </c>
      <c r="H541" s="4">
        <v>0</v>
      </c>
      <c r="I541" s="282"/>
      <c r="J541" s="328"/>
    </row>
    <row r="542" spans="1:10" ht="12.75">
      <c r="A542" s="337"/>
      <c r="B542" s="339"/>
      <c r="C542" s="39"/>
      <c r="D542" s="315"/>
      <c r="E542" s="30" t="s">
        <v>22</v>
      </c>
      <c r="F542" s="15">
        <v>50</v>
      </c>
      <c r="G542" s="4">
        <v>0</v>
      </c>
      <c r="H542" s="4">
        <v>0</v>
      </c>
      <c r="I542" s="282"/>
      <c r="J542" s="328"/>
    </row>
    <row r="543" spans="1:10" ht="12.75">
      <c r="A543" s="337"/>
      <c r="B543" s="339"/>
      <c r="C543" s="39"/>
      <c r="D543" s="315"/>
      <c r="E543" s="11"/>
      <c r="F543" s="15">
        <v>50</v>
      </c>
      <c r="G543" s="17"/>
      <c r="H543" s="4"/>
      <c r="I543" s="282"/>
      <c r="J543" s="328"/>
    </row>
    <row r="544" spans="1:10" ht="12.75">
      <c r="A544" s="337"/>
      <c r="B544" s="339"/>
      <c r="C544" s="39"/>
      <c r="D544" s="315"/>
      <c r="E544" s="11"/>
      <c r="F544" s="15"/>
      <c r="G544" s="17"/>
      <c r="H544" s="4"/>
      <c r="I544" s="282"/>
      <c r="J544" s="328"/>
    </row>
    <row r="545" spans="1:10" ht="13.5" thickBot="1">
      <c r="A545" s="337"/>
      <c r="B545" s="339"/>
      <c r="C545" s="39"/>
      <c r="D545" s="316" t="s">
        <v>489</v>
      </c>
      <c r="E545" s="317"/>
      <c r="F545" s="318"/>
      <c r="G545" s="16">
        <f>SUM(G523:G526)</f>
        <v>0</v>
      </c>
      <c r="H545" s="16">
        <f>SUM(H523:H526)</f>
        <v>0</v>
      </c>
      <c r="I545" s="283">
        <f>SUM(I538:I544)</f>
        <v>195000</v>
      </c>
      <c r="J545" s="328"/>
    </row>
    <row r="546" spans="1:10" ht="23.25" thickTop="1">
      <c r="A546" s="337"/>
      <c r="B546" s="339"/>
      <c r="C546" s="27"/>
      <c r="D546" s="314" t="s">
        <v>435</v>
      </c>
      <c r="E546" s="37" t="s">
        <v>63</v>
      </c>
      <c r="F546" s="14">
        <v>10</v>
      </c>
      <c r="G546" s="5">
        <v>0</v>
      </c>
      <c r="H546" s="5">
        <v>0</v>
      </c>
      <c r="I546" s="281">
        <v>10000</v>
      </c>
      <c r="J546" s="328"/>
    </row>
    <row r="547" spans="1:10" ht="12.75">
      <c r="A547" s="25"/>
      <c r="B547" s="74"/>
      <c r="C547" s="68"/>
      <c r="D547" s="315"/>
      <c r="E547" s="30" t="s">
        <v>20</v>
      </c>
      <c r="F547" s="15">
        <v>20</v>
      </c>
      <c r="G547" s="4">
        <v>0</v>
      </c>
      <c r="H547" s="4">
        <v>0</v>
      </c>
      <c r="I547" s="284">
        <v>150000</v>
      </c>
      <c r="J547" s="328"/>
    </row>
    <row r="548" spans="1:10" ht="12.75">
      <c r="A548" s="25"/>
      <c r="B548" s="74"/>
      <c r="C548" s="39"/>
      <c r="D548" s="315"/>
      <c r="E548" s="30" t="s">
        <v>61</v>
      </c>
      <c r="F548" s="15">
        <v>40</v>
      </c>
      <c r="G548" s="4">
        <v>0</v>
      </c>
      <c r="H548" s="4">
        <v>0</v>
      </c>
      <c r="I548" s="282"/>
      <c r="J548" s="328"/>
    </row>
    <row r="549" spans="1:10" ht="12.75">
      <c r="A549" s="25"/>
      <c r="B549" s="74"/>
      <c r="C549" s="39"/>
      <c r="D549" s="315"/>
      <c r="E549" s="30" t="s">
        <v>22</v>
      </c>
      <c r="F549" s="15">
        <v>50</v>
      </c>
      <c r="G549" s="4">
        <v>0</v>
      </c>
      <c r="H549" s="4">
        <v>0</v>
      </c>
      <c r="I549" s="282"/>
      <c r="J549" s="328"/>
    </row>
    <row r="550" spans="1:10" ht="12.75">
      <c r="A550" s="25"/>
      <c r="B550" s="74"/>
      <c r="C550" s="39"/>
      <c r="D550" s="315"/>
      <c r="E550" s="11"/>
      <c r="F550" s="15">
        <v>50</v>
      </c>
      <c r="G550" s="17"/>
      <c r="H550" s="4"/>
      <c r="I550" s="282"/>
      <c r="J550" s="328"/>
    </row>
    <row r="551" spans="1:10" ht="12.75">
      <c r="A551" s="25"/>
      <c r="B551" s="74"/>
      <c r="C551" s="39"/>
      <c r="D551" s="315"/>
      <c r="E551" s="11"/>
      <c r="F551" s="15"/>
      <c r="G551" s="17"/>
      <c r="H551" s="4"/>
      <c r="I551" s="282"/>
      <c r="J551" s="328"/>
    </row>
    <row r="552" spans="1:10" ht="13.5" thickBot="1">
      <c r="A552" s="25"/>
      <c r="B552" s="62"/>
      <c r="C552" s="39"/>
      <c r="D552" s="316" t="s">
        <v>504</v>
      </c>
      <c r="E552" s="317"/>
      <c r="F552" s="318"/>
      <c r="G552" s="16">
        <f>SUM(G531:G534)</f>
        <v>0</v>
      </c>
      <c r="H552" s="16">
        <f>SUM(H531:H534)</f>
        <v>0</v>
      </c>
      <c r="I552" s="283">
        <f>SUM(I546:I551)</f>
        <v>160000</v>
      </c>
      <c r="J552" s="328"/>
    </row>
    <row r="553" spans="1:10" ht="23.25" thickTop="1">
      <c r="A553" s="25"/>
      <c r="B553" s="62"/>
      <c r="C553" s="68"/>
      <c r="D553" s="295" t="s">
        <v>87</v>
      </c>
      <c r="E553" s="37" t="s">
        <v>63</v>
      </c>
      <c r="F553" s="14">
        <v>10</v>
      </c>
      <c r="G553" s="5">
        <v>0</v>
      </c>
      <c r="H553" s="5">
        <v>0</v>
      </c>
      <c r="I553" s="284">
        <v>21000</v>
      </c>
      <c r="J553" s="328"/>
    </row>
    <row r="554" spans="1:10" ht="12.75">
      <c r="A554" s="25"/>
      <c r="B554" s="62"/>
      <c r="C554" s="39"/>
      <c r="D554" s="322"/>
      <c r="E554" s="30" t="s">
        <v>20</v>
      </c>
      <c r="F554" s="15">
        <v>20</v>
      </c>
      <c r="G554" s="4">
        <v>0</v>
      </c>
      <c r="H554" s="4">
        <v>0</v>
      </c>
      <c r="I554" s="281">
        <v>4000</v>
      </c>
      <c r="J554" s="328"/>
    </row>
    <row r="555" spans="1:10" ht="12.75">
      <c r="A555" s="25"/>
      <c r="B555" s="62"/>
      <c r="C555" s="39"/>
      <c r="D555" s="322"/>
      <c r="E555" s="30" t="s">
        <v>61</v>
      </c>
      <c r="F555" s="15">
        <v>40</v>
      </c>
      <c r="G555" s="4">
        <v>0</v>
      </c>
      <c r="H555" s="4">
        <v>0</v>
      </c>
      <c r="I555" s="282"/>
      <c r="J555" s="328"/>
    </row>
    <row r="556" spans="1:10" ht="12.75">
      <c r="A556" s="25"/>
      <c r="B556" s="62"/>
      <c r="C556" s="39"/>
      <c r="D556" s="322"/>
      <c r="E556" s="30" t="s">
        <v>22</v>
      </c>
      <c r="F556" s="15">
        <v>50</v>
      </c>
      <c r="G556" s="4">
        <v>0</v>
      </c>
      <c r="H556" s="4">
        <v>0</v>
      </c>
      <c r="I556" s="282"/>
      <c r="J556" s="328"/>
    </row>
    <row r="557" spans="1:10" ht="12.75">
      <c r="A557" s="25"/>
      <c r="B557" s="62"/>
      <c r="C557" s="39"/>
      <c r="D557" s="322"/>
      <c r="E557" s="69"/>
      <c r="F557" s="51"/>
      <c r="G557" s="4"/>
      <c r="H557" s="4"/>
      <c r="I557" s="145"/>
      <c r="J557" s="328"/>
    </row>
    <row r="558" spans="1:10" ht="12.75">
      <c r="A558" s="25"/>
      <c r="B558" s="62"/>
      <c r="C558" s="39"/>
      <c r="D558" s="323"/>
      <c r="E558" s="70"/>
      <c r="F558" s="51"/>
      <c r="G558" s="4"/>
      <c r="H558" s="4"/>
      <c r="I558" s="145"/>
      <c r="J558" s="328"/>
    </row>
    <row r="559" spans="1:10" ht="13.5" thickBot="1">
      <c r="A559" s="76"/>
      <c r="B559" s="62"/>
      <c r="C559" s="39"/>
      <c r="D559" s="316" t="s">
        <v>519</v>
      </c>
      <c r="E559" s="317"/>
      <c r="F559" s="318"/>
      <c r="G559" s="16">
        <f>SUM(G546:G551)</f>
        <v>0</v>
      </c>
      <c r="H559" s="16">
        <f>SUM(H546:H551)</f>
        <v>0</v>
      </c>
      <c r="I559" s="147">
        <f>SUM(I553:I558)</f>
        <v>25000</v>
      </c>
      <c r="J559" s="329"/>
    </row>
    <row r="560" spans="1:10" ht="14.25" thickBot="1" thickTop="1">
      <c r="A560" s="75" t="s">
        <v>54</v>
      </c>
      <c r="B560" s="20"/>
      <c r="C560" s="29"/>
      <c r="D560" s="21"/>
      <c r="E560" s="20"/>
      <c r="F560" s="22"/>
      <c r="G560" s="23"/>
      <c r="H560" s="23"/>
      <c r="I560" s="36"/>
      <c r="J560" s="164">
        <f>SUM(J528)</f>
        <v>455000</v>
      </c>
    </row>
    <row r="561" ht="13.5" thickTop="1"/>
    <row r="562" spans="1:10" ht="12.75">
      <c r="A562" s="112" t="s">
        <v>110</v>
      </c>
      <c r="B562" s="112"/>
      <c r="C562" s="112"/>
      <c r="D562" s="112"/>
      <c r="E562" s="112"/>
      <c r="F562" s="112"/>
      <c r="G562" s="125"/>
      <c r="H562" s="125"/>
      <c r="I562" s="166"/>
      <c r="J562" s="126">
        <f>(J124+J420+J524+J560)</f>
        <v>38491500</v>
      </c>
    </row>
  </sheetData>
  <mergeCells count="186">
    <mergeCell ref="A16:A20"/>
    <mergeCell ref="B16:B20"/>
    <mergeCell ref="B135:B144"/>
    <mergeCell ref="D450:D456"/>
    <mergeCell ref="D363:F363"/>
    <mergeCell ref="D364:D370"/>
    <mergeCell ref="D371:F371"/>
    <mergeCell ref="D219:D225"/>
    <mergeCell ref="D226:F226"/>
    <mergeCell ref="D249:D254"/>
    <mergeCell ref="D457:F457"/>
    <mergeCell ref="D372:D378"/>
    <mergeCell ref="D379:F379"/>
    <mergeCell ref="D380:D386"/>
    <mergeCell ref="D387:F387"/>
    <mergeCell ref="E423:F423"/>
    <mergeCell ref="D388:D394"/>
    <mergeCell ref="D255:F255"/>
    <mergeCell ref="D315:D321"/>
    <mergeCell ref="D322:F322"/>
    <mergeCell ref="D308:D313"/>
    <mergeCell ref="D314:F314"/>
    <mergeCell ref="D290:F290"/>
    <mergeCell ref="D274:D281"/>
    <mergeCell ref="D282:F282"/>
    <mergeCell ref="D264:F264"/>
    <mergeCell ref="D265:D272"/>
    <mergeCell ref="C357:C363"/>
    <mergeCell ref="J323:J355"/>
    <mergeCell ref="D323:D330"/>
    <mergeCell ref="C324:C331"/>
    <mergeCell ref="D331:F331"/>
    <mergeCell ref="D332:D338"/>
    <mergeCell ref="D339:F339"/>
    <mergeCell ref="C492:C499"/>
    <mergeCell ref="D492:D498"/>
    <mergeCell ref="D499:F499"/>
    <mergeCell ref="D500:D506"/>
    <mergeCell ref="D545:F545"/>
    <mergeCell ref="J528:J559"/>
    <mergeCell ref="J425:J457"/>
    <mergeCell ref="J458:J490"/>
    <mergeCell ref="J491:J523"/>
    <mergeCell ref="D441:F441"/>
    <mergeCell ref="D449:F449"/>
    <mergeCell ref="D442:D448"/>
    <mergeCell ref="E526:F526"/>
    <mergeCell ref="D474:F474"/>
    <mergeCell ref="C292:C299"/>
    <mergeCell ref="D299:F299"/>
    <mergeCell ref="D300:D306"/>
    <mergeCell ref="D307:F307"/>
    <mergeCell ref="D241:F241"/>
    <mergeCell ref="D242:D247"/>
    <mergeCell ref="D248:F248"/>
    <mergeCell ref="G423:J423"/>
    <mergeCell ref="J356:J387"/>
    <mergeCell ref="D356:D362"/>
    <mergeCell ref="D348:D354"/>
    <mergeCell ref="D355:F355"/>
    <mergeCell ref="D347:F347"/>
    <mergeCell ref="D340:D346"/>
    <mergeCell ref="C228:C234"/>
    <mergeCell ref="D228:D233"/>
    <mergeCell ref="D234:F234"/>
    <mergeCell ref="D235:D240"/>
    <mergeCell ref="J128:J187"/>
    <mergeCell ref="D211:D217"/>
    <mergeCell ref="D188:D200"/>
    <mergeCell ref="D201:F201"/>
    <mergeCell ref="D218:F218"/>
    <mergeCell ref="D158:F158"/>
    <mergeCell ref="G126:J126"/>
    <mergeCell ref="C189:C196"/>
    <mergeCell ref="D202:D209"/>
    <mergeCell ref="D210:F210"/>
    <mergeCell ref="E126:F126"/>
    <mergeCell ref="J188:J226"/>
    <mergeCell ref="D159:D172"/>
    <mergeCell ref="D173:F173"/>
    <mergeCell ref="D63:D72"/>
    <mergeCell ref="D114:D122"/>
    <mergeCell ref="J227:J255"/>
    <mergeCell ref="C86:C92"/>
    <mergeCell ref="D92:F92"/>
    <mergeCell ref="D93:D102"/>
    <mergeCell ref="D103:F103"/>
    <mergeCell ref="D104:D112"/>
    <mergeCell ref="D113:F113"/>
    <mergeCell ref="D85:D91"/>
    <mergeCell ref="C426:C433"/>
    <mergeCell ref="D426:D432"/>
    <mergeCell ref="A423:A424"/>
    <mergeCell ref="B423:B424"/>
    <mergeCell ref="C423:C424"/>
    <mergeCell ref="D423:D424"/>
    <mergeCell ref="A428:A434"/>
    <mergeCell ref="D433:F433"/>
    <mergeCell ref="D434:D440"/>
    <mergeCell ref="B431:B438"/>
    <mergeCell ref="A9:F9"/>
    <mergeCell ref="C2:E3"/>
    <mergeCell ref="A2:B3"/>
    <mergeCell ref="A8:F8"/>
    <mergeCell ref="G12:J12"/>
    <mergeCell ref="A12:A13"/>
    <mergeCell ref="B12:B13"/>
    <mergeCell ref="C12:C13"/>
    <mergeCell ref="D12:D13"/>
    <mergeCell ref="E12:F12"/>
    <mergeCell ref="A126:A127"/>
    <mergeCell ref="B126:B127"/>
    <mergeCell ref="C126:C127"/>
    <mergeCell ref="D126:D127"/>
    <mergeCell ref="A131:A144"/>
    <mergeCell ref="D143:F143"/>
    <mergeCell ref="D144:D157"/>
    <mergeCell ref="C129:C143"/>
    <mergeCell ref="D129:D142"/>
    <mergeCell ref="C461:C463"/>
    <mergeCell ref="D459:D465"/>
    <mergeCell ref="D466:F466"/>
    <mergeCell ref="D467:D473"/>
    <mergeCell ref="A526:A527"/>
    <mergeCell ref="B526:B527"/>
    <mergeCell ref="C526:C527"/>
    <mergeCell ref="D526:D527"/>
    <mergeCell ref="D475:D481"/>
    <mergeCell ref="G526:J526"/>
    <mergeCell ref="D490:F490"/>
    <mergeCell ref="D516:D522"/>
    <mergeCell ref="D523:F523"/>
    <mergeCell ref="D507:F507"/>
    <mergeCell ref="D508:D514"/>
    <mergeCell ref="D515:F515"/>
    <mergeCell ref="D482:F482"/>
    <mergeCell ref="D483:D489"/>
    <mergeCell ref="D559:F559"/>
    <mergeCell ref="A531:A546"/>
    <mergeCell ref="B534:B546"/>
    <mergeCell ref="D537:F537"/>
    <mergeCell ref="D546:D551"/>
    <mergeCell ref="C529:C537"/>
    <mergeCell ref="D529:D536"/>
    <mergeCell ref="D552:F552"/>
    <mergeCell ref="D553:D558"/>
    <mergeCell ref="D538:D544"/>
    <mergeCell ref="J291:J322"/>
    <mergeCell ref="D35:D40"/>
    <mergeCell ref="D41:E41"/>
    <mergeCell ref="D74:D83"/>
    <mergeCell ref="D84:F84"/>
    <mergeCell ref="D50:F50"/>
    <mergeCell ref="D51:D61"/>
    <mergeCell ref="D62:F62"/>
    <mergeCell ref="D73:F73"/>
    <mergeCell ref="D42:D49"/>
    <mergeCell ref="J14:J41"/>
    <mergeCell ref="J42:J84"/>
    <mergeCell ref="J85:J123"/>
    <mergeCell ref="D273:F273"/>
    <mergeCell ref="J256:J290"/>
    <mergeCell ref="D19:E19"/>
    <mergeCell ref="D14:D18"/>
    <mergeCell ref="D27:E27"/>
    <mergeCell ref="D34:E34"/>
    <mergeCell ref="D20:D26"/>
    <mergeCell ref="C259:C261"/>
    <mergeCell ref="D291:D298"/>
    <mergeCell ref="D257:D263"/>
    <mergeCell ref="C16:C19"/>
    <mergeCell ref="D283:D289"/>
    <mergeCell ref="D28:D33"/>
    <mergeCell ref="C43:C50"/>
    <mergeCell ref="D174:D186"/>
    <mergeCell ref="D187:F187"/>
    <mergeCell ref="D123:F123"/>
    <mergeCell ref="J388:J419"/>
    <mergeCell ref="C389:C395"/>
    <mergeCell ref="D395:F395"/>
    <mergeCell ref="D396:D402"/>
    <mergeCell ref="D403:F403"/>
    <mergeCell ref="D404:D410"/>
    <mergeCell ref="D411:F411"/>
    <mergeCell ref="D412:D418"/>
    <mergeCell ref="D419:F419"/>
  </mergeCells>
  <printOptions horizontalCentered="1"/>
  <pageMargins left="0" right="0" top="0.31496062992126" bottom="0.31496062992126" header="0.511811023622047" footer="0.31"/>
  <pageSetup horizontalDpi="600" verticalDpi="600" orientation="landscape" scale="72" r:id="rId1"/>
  <rowBreaks count="11" manualBreakCount="11">
    <brk id="50" max="9" man="1"/>
    <brk id="103" max="9" man="1"/>
    <brk id="158" max="9" man="1"/>
    <brk id="210" max="9" man="1"/>
    <brk id="248" max="9" man="1"/>
    <brk id="299" max="9" man="1"/>
    <brk id="347" max="9" man="1"/>
    <brk id="402" max="9" man="1"/>
    <brk id="441" max="9" man="1"/>
    <brk id="490" max="9" man="1"/>
    <brk id="544" max="9" man="1"/>
  </rowBreaks>
  <colBreaks count="1" manualBreakCount="1">
    <brk id="10" max="2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9"/>
  <sheetViews>
    <sheetView zoomScale="90" zoomScaleNormal="90" workbookViewId="0" topLeftCell="A1">
      <selection activeCell="D340" sqref="D340:Z342"/>
    </sheetView>
  </sheetViews>
  <sheetFormatPr defaultColWidth="9.140625" defaultRowHeight="12.75"/>
  <cols>
    <col min="1" max="1" width="33.28125" style="0" customWidth="1"/>
    <col min="2" max="2" width="17.00390625" style="38" customWidth="1"/>
    <col min="3" max="3" width="12.7109375" style="0" customWidth="1"/>
    <col min="4" max="4" width="9.8515625" style="0" bestFit="1" customWidth="1"/>
    <col min="5" max="5" width="10.421875" style="0" customWidth="1"/>
    <col min="6" max="6" width="10.57421875" style="0" customWidth="1"/>
    <col min="7" max="7" width="9.8515625" style="0" customWidth="1"/>
    <col min="8" max="8" width="11.28125" style="0" customWidth="1"/>
    <col min="9" max="9" width="0" style="0" hidden="1" customWidth="1"/>
    <col min="10" max="10" width="2.00390625" style="0" hidden="1" customWidth="1"/>
    <col min="11" max="11" width="13.140625" style="0" customWidth="1"/>
    <col min="12" max="13" width="5.421875" style="0" customWidth="1"/>
    <col min="14" max="14" width="5.7109375" style="0" customWidth="1"/>
    <col min="15" max="16" width="5.57421875" style="0" customWidth="1"/>
    <col min="17" max="17" width="6.00390625" style="0" customWidth="1"/>
    <col min="18" max="18" width="5.421875" style="0" customWidth="1"/>
    <col min="19" max="20" width="5.57421875" style="0" customWidth="1"/>
    <col min="21" max="23" width="0" style="0" hidden="1" customWidth="1"/>
    <col min="24" max="24" width="6.57421875" style="0" customWidth="1"/>
    <col min="25" max="26" width="6.7109375" style="0" customWidth="1"/>
  </cols>
  <sheetData>
    <row r="1" spans="8:11" ht="12.75">
      <c r="H1" t="s">
        <v>62</v>
      </c>
      <c r="K1">
        <v>3.12</v>
      </c>
    </row>
    <row r="2" spans="1:23" ht="12.75">
      <c r="A2" s="400" t="s">
        <v>65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12.75">
      <c r="B3" s="38" t="s">
        <v>66</v>
      </c>
      <c r="C3" s="3"/>
      <c r="D3" s="2"/>
      <c r="E3" s="2"/>
      <c r="F3" s="2"/>
      <c r="G3" s="2"/>
      <c r="H3" s="2" t="s">
        <v>66</v>
      </c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3.5" thickBot="1">
      <c r="B4" s="44"/>
    </row>
    <row r="5" spans="1:26" ht="13.5" thickBot="1">
      <c r="A5" s="343" t="s">
        <v>64</v>
      </c>
      <c r="B5" s="343" t="s">
        <v>33</v>
      </c>
      <c r="C5" s="393" t="s">
        <v>32</v>
      </c>
      <c r="D5" s="343" t="s">
        <v>456</v>
      </c>
      <c r="E5" s="343" t="s">
        <v>457</v>
      </c>
      <c r="F5" s="343" t="s">
        <v>458</v>
      </c>
      <c r="G5" s="345" t="s">
        <v>459</v>
      </c>
      <c r="H5" s="388" t="s">
        <v>80</v>
      </c>
      <c r="I5" s="389"/>
      <c r="J5" s="389"/>
      <c r="K5" s="390"/>
      <c r="L5" s="379" t="s">
        <v>34</v>
      </c>
      <c r="M5" s="380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0"/>
      <c r="Z5" s="382"/>
    </row>
    <row r="6" spans="1:26" ht="13.5" thickBot="1">
      <c r="A6" s="347"/>
      <c r="B6" s="347"/>
      <c r="C6" s="394"/>
      <c r="D6" s="347"/>
      <c r="E6" s="347"/>
      <c r="F6" s="347"/>
      <c r="G6" s="387"/>
      <c r="H6" s="391"/>
      <c r="I6" s="392"/>
      <c r="J6" s="392"/>
      <c r="K6" s="392"/>
      <c r="L6" s="373" t="s">
        <v>456</v>
      </c>
      <c r="M6" s="374"/>
      <c r="N6" s="384" t="s">
        <v>457</v>
      </c>
      <c r="O6" s="381"/>
      <c r="P6" s="381"/>
      <c r="Q6" s="385"/>
      <c r="R6" s="384" t="s">
        <v>458</v>
      </c>
      <c r="S6" s="381"/>
      <c r="T6" s="381"/>
      <c r="U6" s="381"/>
      <c r="V6" s="381"/>
      <c r="W6" s="381"/>
      <c r="X6" s="385"/>
      <c r="Y6" s="373" t="s">
        <v>459</v>
      </c>
      <c r="Z6" s="374"/>
    </row>
    <row r="7" spans="1:26" ht="12" customHeight="1" thickBot="1">
      <c r="A7" s="347"/>
      <c r="B7" s="347"/>
      <c r="C7" s="395"/>
      <c r="D7" s="386"/>
      <c r="E7" s="347"/>
      <c r="F7" s="386"/>
      <c r="G7" s="346"/>
      <c r="H7" s="13" t="s">
        <v>58</v>
      </c>
      <c r="I7" s="13" t="s">
        <v>15</v>
      </c>
      <c r="J7" s="13" t="s">
        <v>16</v>
      </c>
      <c r="K7" s="78" t="s">
        <v>42</v>
      </c>
      <c r="L7" s="226" t="s">
        <v>76</v>
      </c>
      <c r="M7" s="227" t="s">
        <v>77</v>
      </c>
      <c r="N7" s="228" t="s">
        <v>78</v>
      </c>
      <c r="O7" s="84" t="s">
        <v>67</v>
      </c>
      <c r="P7" s="82" t="s">
        <v>68</v>
      </c>
      <c r="Q7" s="84" t="s">
        <v>69</v>
      </c>
      <c r="R7" s="82" t="s">
        <v>70</v>
      </c>
      <c r="S7" s="84" t="s">
        <v>71</v>
      </c>
      <c r="T7" s="82" t="s">
        <v>72</v>
      </c>
      <c r="U7" s="83" t="s">
        <v>17</v>
      </c>
      <c r="V7" s="83" t="s">
        <v>18</v>
      </c>
      <c r="W7" s="83" t="s">
        <v>19</v>
      </c>
      <c r="X7" s="84" t="s">
        <v>73</v>
      </c>
      <c r="Y7" s="229" t="s">
        <v>74</v>
      </c>
      <c r="Z7" s="225" t="s">
        <v>75</v>
      </c>
    </row>
    <row r="8" spans="1:26" ht="13.5" thickTop="1">
      <c r="A8" s="375" t="s">
        <v>326</v>
      </c>
      <c r="B8" s="195"/>
      <c r="C8" s="93"/>
      <c r="D8" s="86"/>
      <c r="E8" s="95"/>
      <c r="F8" s="86"/>
      <c r="G8" s="85"/>
      <c r="H8" s="86"/>
      <c r="I8" s="86"/>
      <c r="J8" s="86"/>
      <c r="K8" s="87"/>
      <c r="L8" s="369" t="s">
        <v>401</v>
      </c>
      <c r="M8" s="368" t="s">
        <v>401</v>
      </c>
      <c r="N8" s="369"/>
      <c r="O8" s="367"/>
      <c r="P8" s="397"/>
      <c r="Q8" s="399"/>
      <c r="R8" s="396"/>
      <c r="S8" s="397"/>
      <c r="T8" s="397"/>
      <c r="U8" s="4"/>
      <c r="V8" s="4"/>
      <c r="W8" s="4"/>
      <c r="X8" s="399"/>
      <c r="Y8" s="396"/>
      <c r="Z8" s="399"/>
    </row>
    <row r="9" spans="1:26" ht="12.75">
      <c r="A9" s="375"/>
      <c r="B9" s="196" t="s">
        <v>57</v>
      </c>
      <c r="C9" s="94">
        <v>15.01</v>
      </c>
      <c r="D9" s="63">
        <v>8640</v>
      </c>
      <c r="E9" s="63"/>
      <c r="F9" s="63"/>
      <c r="G9" s="67"/>
      <c r="H9" s="63">
        <f>SUM(D9:G9)</f>
        <v>8640</v>
      </c>
      <c r="I9" s="63"/>
      <c r="J9" s="63"/>
      <c r="K9" s="167">
        <f>(H9/3.12)</f>
        <v>2769.230769230769</v>
      </c>
      <c r="L9" s="369"/>
      <c r="M9" s="368"/>
      <c r="N9" s="369"/>
      <c r="O9" s="367"/>
      <c r="P9" s="397"/>
      <c r="Q9" s="399"/>
      <c r="R9" s="396"/>
      <c r="S9" s="397"/>
      <c r="T9" s="397"/>
      <c r="U9" s="4"/>
      <c r="V9" s="4"/>
      <c r="W9" s="4"/>
      <c r="X9" s="399"/>
      <c r="Y9" s="396"/>
      <c r="Z9" s="399"/>
    </row>
    <row r="10" spans="1:26" ht="12.75">
      <c r="A10" s="375"/>
      <c r="B10" s="196"/>
      <c r="C10" s="94"/>
      <c r="D10" s="63"/>
      <c r="E10" s="63"/>
      <c r="F10" s="63"/>
      <c r="G10" s="67"/>
      <c r="H10" s="63"/>
      <c r="I10" s="63"/>
      <c r="J10" s="63"/>
      <c r="K10" s="167"/>
      <c r="L10" s="369"/>
      <c r="M10" s="368"/>
      <c r="N10" s="369"/>
      <c r="O10" s="367"/>
      <c r="P10" s="397"/>
      <c r="Q10" s="399"/>
      <c r="R10" s="396"/>
      <c r="S10" s="397"/>
      <c r="T10" s="397"/>
      <c r="U10" s="4"/>
      <c r="V10" s="4"/>
      <c r="W10" s="4"/>
      <c r="X10" s="399"/>
      <c r="Y10" s="396"/>
      <c r="Z10" s="399"/>
    </row>
    <row r="11" spans="1:26" ht="12.75">
      <c r="A11" s="375"/>
      <c r="B11" s="196" t="s">
        <v>55</v>
      </c>
      <c r="C11" s="94">
        <v>17.02</v>
      </c>
      <c r="D11" s="63">
        <v>75600</v>
      </c>
      <c r="E11" s="63"/>
      <c r="F11" s="63"/>
      <c r="G11" s="67"/>
      <c r="H11" s="88">
        <f>SUM(D11:G11)</f>
        <v>75600</v>
      </c>
      <c r="I11" s="63"/>
      <c r="J11" s="63"/>
      <c r="K11" s="167">
        <f>(H11/3.12)</f>
        <v>24230.76923076923</v>
      </c>
      <c r="L11" s="369"/>
      <c r="M11" s="368"/>
      <c r="N11" s="369"/>
      <c r="O11" s="367"/>
      <c r="P11" s="397"/>
      <c r="Q11" s="399"/>
      <c r="R11" s="396"/>
      <c r="S11" s="397"/>
      <c r="T11" s="397"/>
      <c r="U11" s="80"/>
      <c r="V11" s="80"/>
      <c r="W11" s="80"/>
      <c r="X11" s="399"/>
      <c r="Y11" s="396"/>
      <c r="Z11" s="399"/>
    </row>
    <row r="12" spans="1:26" ht="12.75">
      <c r="A12" s="375" t="s">
        <v>327</v>
      </c>
      <c r="B12" s="196"/>
      <c r="C12" s="94"/>
      <c r="D12" s="63"/>
      <c r="E12" s="63"/>
      <c r="F12" s="63"/>
      <c r="G12" s="67"/>
      <c r="H12" s="88"/>
      <c r="I12" s="63"/>
      <c r="J12" s="63"/>
      <c r="K12" s="167"/>
      <c r="L12" s="369"/>
      <c r="M12" s="368"/>
      <c r="N12" s="369"/>
      <c r="O12" s="367"/>
      <c r="P12" s="397"/>
      <c r="Q12" s="399"/>
      <c r="R12" s="396"/>
      <c r="S12" s="397"/>
      <c r="T12" s="397"/>
      <c r="U12" s="80"/>
      <c r="V12" s="80"/>
      <c r="W12" s="80"/>
      <c r="X12" s="399"/>
      <c r="Y12" s="396"/>
      <c r="Z12" s="399"/>
    </row>
    <row r="13" spans="1:26" ht="12.75">
      <c r="A13" s="375"/>
      <c r="B13" s="196" t="s">
        <v>312</v>
      </c>
      <c r="C13" s="94">
        <v>21.01</v>
      </c>
      <c r="D13" s="63">
        <v>23400</v>
      </c>
      <c r="E13" s="63">
        <v>18000</v>
      </c>
      <c r="F13" s="63">
        <v>18000</v>
      </c>
      <c r="G13" s="67">
        <v>9000</v>
      </c>
      <c r="H13" s="88">
        <f>SUM(D13:G13)</f>
        <v>68400</v>
      </c>
      <c r="I13" s="63"/>
      <c r="J13" s="63"/>
      <c r="K13" s="167">
        <f>(H13/3.12)</f>
        <v>21923.076923076922</v>
      </c>
      <c r="L13" s="369" t="s">
        <v>401</v>
      </c>
      <c r="M13" s="368"/>
      <c r="N13" s="369" t="s">
        <v>401</v>
      </c>
      <c r="O13" s="367"/>
      <c r="P13" s="367"/>
      <c r="Q13" s="368"/>
      <c r="R13" s="369" t="s">
        <v>401</v>
      </c>
      <c r="S13" s="367"/>
      <c r="T13" s="367"/>
      <c r="U13" s="367"/>
      <c r="V13" s="367"/>
      <c r="W13" s="367"/>
      <c r="X13" s="368"/>
      <c r="Y13" s="369" t="s">
        <v>401</v>
      </c>
      <c r="Z13" s="368"/>
    </row>
    <row r="14" spans="1:26" ht="12.75">
      <c r="A14" s="375"/>
      <c r="B14" s="196"/>
      <c r="C14" s="94"/>
      <c r="D14" s="63"/>
      <c r="E14" s="63"/>
      <c r="F14" s="63"/>
      <c r="G14" s="67"/>
      <c r="H14" s="88"/>
      <c r="I14" s="63"/>
      <c r="J14" s="63"/>
      <c r="K14" s="168"/>
      <c r="L14" s="369"/>
      <c r="M14" s="368"/>
      <c r="N14" s="369"/>
      <c r="O14" s="367"/>
      <c r="P14" s="367"/>
      <c r="Q14" s="368"/>
      <c r="R14" s="369"/>
      <c r="S14" s="367"/>
      <c r="T14" s="367"/>
      <c r="U14" s="367"/>
      <c r="V14" s="367"/>
      <c r="W14" s="367"/>
      <c r="X14" s="368"/>
      <c r="Y14" s="369"/>
      <c r="Z14" s="368"/>
    </row>
    <row r="15" spans="1:26" ht="12.75">
      <c r="A15" s="375"/>
      <c r="B15" s="196" t="s">
        <v>311</v>
      </c>
      <c r="C15" s="94">
        <v>32.01</v>
      </c>
      <c r="D15" s="63">
        <v>678000</v>
      </c>
      <c r="E15" s="63">
        <v>1356000</v>
      </c>
      <c r="F15" s="63">
        <v>1356000</v>
      </c>
      <c r="G15" s="67">
        <v>678000</v>
      </c>
      <c r="H15" s="88">
        <f>SUM(D15:G15)</f>
        <v>4068000</v>
      </c>
      <c r="I15" s="63"/>
      <c r="J15" s="63"/>
      <c r="K15" s="167">
        <f>(H15/3.12)</f>
        <v>1303846.1538461538</v>
      </c>
      <c r="L15" s="369"/>
      <c r="M15" s="368"/>
      <c r="N15" s="369"/>
      <c r="O15" s="367"/>
      <c r="P15" s="367"/>
      <c r="Q15" s="368"/>
      <c r="R15" s="369"/>
      <c r="S15" s="367"/>
      <c r="T15" s="367"/>
      <c r="U15" s="367"/>
      <c r="V15" s="367"/>
      <c r="W15" s="367"/>
      <c r="X15" s="368"/>
      <c r="Y15" s="369"/>
      <c r="Z15" s="368"/>
    </row>
    <row r="16" spans="1:26" ht="12.75">
      <c r="A16" s="370" t="s">
        <v>328</v>
      </c>
      <c r="B16" s="196"/>
      <c r="C16" s="54"/>
      <c r="D16" s="91"/>
      <c r="E16" s="91"/>
      <c r="F16" s="91"/>
      <c r="G16" s="54"/>
      <c r="H16" s="57"/>
      <c r="I16" s="53"/>
      <c r="J16" s="53"/>
      <c r="K16" s="168"/>
      <c r="L16" s="369"/>
      <c r="M16" s="368" t="s">
        <v>401</v>
      </c>
      <c r="N16" s="369" t="s">
        <v>401</v>
      </c>
      <c r="O16" s="367" t="s">
        <v>401</v>
      </c>
      <c r="P16" s="367" t="s">
        <v>401</v>
      </c>
      <c r="Q16" s="368" t="s">
        <v>401</v>
      </c>
      <c r="R16" s="369" t="s">
        <v>401</v>
      </c>
      <c r="S16" s="367" t="s">
        <v>401</v>
      </c>
      <c r="T16" s="367" t="s">
        <v>401</v>
      </c>
      <c r="U16" s="367"/>
      <c r="V16" s="367"/>
      <c r="W16" s="367"/>
      <c r="X16" s="368" t="s">
        <v>401</v>
      </c>
      <c r="Y16" s="369" t="s">
        <v>401</v>
      </c>
      <c r="Z16" s="368" t="s">
        <v>401</v>
      </c>
    </row>
    <row r="17" spans="1:26" ht="12.75">
      <c r="A17" s="371"/>
      <c r="B17" s="196"/>
      <c r="C17" s="54"/>
      <c r="D17" s="91"/>
      <c r="E17" s="91"/>
      <c r="F17" s="91"/>
      <c r="G17" s="54"/>
      <c r="H17" s="57"/>
      <c r="I17" s="53"/>
      <c r="J17" s="53"/>
      <c r="K17" s="168"/>
      <c r="L17" s="369"/>
      <c r="M17" s="368"/>
      <c r="N17" s="369"/>
      <c r="O17" s="367"/>
      <c r="P17" s="367"/>
      <c r="Q17" s="368"/>
      <c r="R17" s="369"/>
      <c r="S17" s="367"/>
      <c r="T17" s="367"/>
      <c r="U17" s="367"/>
      <c r="V17" s="367"/>
      <c r="W17" s="367"/>
      <c r="X17" s="368"/>
      <c r="Y17" s="369"/>
      <c r="Z17" s="368"/>
    </row>
    <row r="18" spans="1:26" ht="12.75">
      <c r="A18" s="371"/>
      <c r="B18" s="196"/>
      <c r="C18" s="54"/>
      <c r="D18" s="91"/>
      <c r="E18" s="91"/>
      <c r="F18" s="91"/>
      <c r="G18" s="54"/>
      <c r="H18" s="57"/>
      <c r="I18" s="53"/>
      <c r="J18" s="53"/>
      <c r="K18" s="168"/>
      <c r="L18" s="369"/>
      <c r="M18" s="368"/>
      <c r="N18" s="369"/>
      <c r="O18" s="367"/>
      <c r="P18" s="367"/>
      <c r="Q18" s="368"/>
      <c r="R18" s="369"/>
      <c r="S18" s="367"/>
      <c r="T18" s="367"/>
      <c r="U18" s="367"/>
      <c r="V18" s="367"/>
      <c r="W18" s="367"/>
      <c r="X18" s="368"/>
      <c r="Y18" s="369"/>
      <c r="Z18" s="368"/>
    </row>
    <row r="19" spans="1:26" ht="13.5" thickBot="1">
      <c r="A19" s="371"/>
      <c r="B19" s="196"/>
      <c r="C19" s="90"/>
      <c r="D19" s="64"/>
      <c r="E19" s="64"/>
      <c r="F19" s="64"/>
      <c r="G19" s="90"/>
      <c r="H19" s="88"/>
      <c r="I19" s="64"/>
      <c r="J19" s="64"/>
      <c r="K19" s="167"/>
      <c r="L19" s="378"/>
      <c r="M19" s="377"/>
      <c r="N19" s="378"/>
      <c r="O19" s="376"/>
      <c r="P19" s="376"/>
      <c r="Q19" s="377"/>
      <c r="R19" s="378"/>
      <c r="S19" s="376"/>
      <c r="T19" s="376"/>
      <c r="U19" s="376"/>
      <c r="V19" s="376"/>
      <c r="W19" s="376"/>
      <c r="X19" s="377"/>
      <c r="Y19" s="378"/>
      <c r="Z19" s="377"/>
    </row>
    <row r="20" spans="1:26" ht="13.5" thickBot="1">
      <c r="A20" s="372"/>
      <c r="B20" s="52"/>
      <c r="C20" s="110" t="s">
        <v>340</v>
      </c>
      <c r="D20" s="18">
        <f>SUM(D9:D19)</f>
        <v>785640</v>
      </c>
      <c r="E20" s="98">
        <f>SUM(E9:E19)</f>
        <v>1374000</v>
      </c>
      <c r="F20" s="18">
        <f>SUM(F9:F19)</f>
        <v>1374000</v>
      </c>
      <c r="G20" s="98">
        <f>SUM(G9:G19)</f>
        <v>687000</v>
      </c>
      <c r="H20" s="96">
        <f>SUM(H9:H19)</f>
        <v>4220640</v>
      </c>
      <c r="I20" s="97"/>
      <c r="J20" s="97"/>
      <c r="K20" s="169">
        <f>SUM(K9:K19)</f>
        <v>1352769.2307692308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11" ht="13.5" thickBot="1">
      <c r="A21" s="258" t="s">
        <v>329</v>
      </c>
      <c r="B21" s="170"/>
      <c r="C21" s="171"/>
      <c r="D21" s="172"/>
      <c r="E21" s="171"/>
      <c r="F21" s="172"/>
      <c r="G21" s="171"/>
      <c r="H21" s="173">
        <f>SUM(H20)</f>
        <v>4220640</v>
      </c>
      <c r="I21" s="174"/>
      <c r="J21" s="174"/>
      <c r="K21" s="175">
        <f>SUM(K20)</f>
        <v>1352769.2307692308</v>
      </c>
    </row>
    <row r="22" ht="13.5" thickBot="1">
      <c r="A22" s="115"/>
    </row>
    <row r="23" spans="1:26" ht="13.5" customHeight="1" thickBot="1">
      <c r="A23" s="398" t="s">
        <v>64</v>
      </c>
      <c r="B23" s="343" t="s">
        <v>33</v>
      </c>
      <c r="C23" s="393" t="s">
        <v>32</v>
      </c>
      <c r="D23" s="343" t="s">
        <v>456</v>
      </c>
      <c r="E23" s="343" t="s">
        <v>457</v>
      </c>
      <c r="F23" s="343" t="s">
        <v>458</v>
      </c>
      <c r="G23" s="345" t="s">
        <v>459</v>
      </c>
      <c r="H23" s="388" t="s">
        <v>80</v>
      </c>
      <c r="I23" s="389"/>
      <c r="J23" s="389"/>
      <c r="K23" s="390"/>
      <c r="L23" s="379" t="s">
        <v>34</v>
      </c>
      <c r="M23" s="380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0"/>
      <c r="Z23" s="382"/>
    </row>
    <row r="24" spans="1:26" ht="13.5" thickBot="1">
      <c r="A24" s="364"/>
      <c r="B24" s="347"/>
      <c r="C24" s="394"/>
      <c r="D24" s="347"/>
      <c r="E24" s="347"/>
      <c r="F24" s="347"/>
      <c r="G24" s="387"/>
      <c r="H24" s="391"/>
      <c r="I24" s="392"/>
      <c r="J24" s="392"/>
      <c r="K24" s="392"/>
      <c r="L24" s="373" t="s">
        <v>456</v>
      </c>
      <c r="M24" s="374"/>
      <c r="N24" s="384" t="s">
        <v>457</v>
      </c>
      <c r="O24" s="381"/>
      <c r="P24" s="381"/>
      <c r="Q24" s="385"/>
      <c r="R24" s="384" t="s">
        <v>458</v>
      </c>
      <c r="S24" s="381"/>
      <c r="T24" s="381"/>
      <c r="U24" s="381"/>
      <c r="V24" s="381"/>
      <c r="W24" s="381"/>
      <c r="X24" s="385"/>
      <c r="Y24" s="373" t="s">
        <v>459</v>
      </c>
      <c r="Z24" s="374"/>
    </row>
    <row r="25" spans="1:26" ht="21.75" customHeight="1" thickBot="1">
      <c r="A25" s="364"/>
      <c r="B25" s="347"/>
      <c r="C25" s="395"/>
      <c r="D25" s="386"/>
      <c r="E25" s="347"/>
      <c r="F25" s="386"/>
      <c r="G25" s="346"/>
      <c r="H25" s="13" t="s">
        <v>58</v>
      </c>
      <c r="I25" s="13" t="s">
        <v>15</v>
      </c>
      <c r="J25" s="13" t="s">
        <v>16</v>
      </c>
      <c r="K25" s="78" t="s">
        <v>42</v>
      </c>
      <c r="L25" s="226" t="s">
        <v>76</v>
      </c>
      <c r="M25" s="227" t="s">
        <v>77</v>
      </c>
      <c r="N25" s="228" t="s">
        <v>78</v>
      </c>
      <c r="O25" s="84" t="s">
        <v>67</v>
      </c>
      <c r="P25" s="82" t="s">
        <v>68</v>
      </c>
      <c r="Q25" s="84" t="s">
        <v>69</v>
      </c>
      <c r="R25" s="82" t="s">
        <v>70</v>
      </c>
      <c r="S25" s="84" t="s">
        <v>71</v>
      </c>
      <c r="T25" s="82" t="s">
        <v>72</v>
      </c>
      <c r="U25" s="83" t="s">
        <v>17</v>
      </c>
      <c r="V25" s="83" t="s">
        <v>18</v>
      </c>
      <c r="W25" s="83" t="s">
        <v>19</v>
      </c>
      <c r="X25" s="84" t="s">
        <v>73</v>
      </c>
      <c r="Y25" s="229" t="s">
        <v>74</v>
      </c>
      <c r="Z25" s="225" t="s">
        <v>75</v>
      </c>
    </row>
    <row r="26" spans="1:26" ht="13.5" thickTop="1">
      <c r="A26" s="375" t="s">
        <v>330</v>
      </c>
      <c r="B26" s="48"/>
      <c r="C26" s="54"/>
      <c r="D26" s="91"/>
      <c r="E26" s="91"/>
      <c r="F26" s="91"/>
      <c r="G26" s="54"/>
      <c r="H26" s="57"/>
      <c r="I26" s="53"/>
      <c r="J26" s="53"/>
      <c r="K26" s="176"/>
      <c r="L26" s="369" t="s">
        <v>401</v>
      </c>
      <c r="M26" s="368" t="s">
        <v>401</v>
      </c>
      <c r="N26" s="369"/>
      <c r="O26" s="367"/>
      <c r="P26" s="367"/>
      <c r="Q26" s="368"/>
      <c r="R26" s="369"/>
      <c r="S26" s="367"/>
      <c r="T26" s="367"/>
      <c r="U26" s="367"/>
      <c r="V26" s="367"/>
      <c r="W26" s="367"/>
      <c r="X26" s="368"/>
      <c r="Y26" s="369"/>
      <c r="Z26" s="368"/>
    </row>
    <row r="27" spans="1:26" ht="12.75">
      <c r="A27" s="375"/>
      <c r="B27" s="48" t="s">
        <v>311</v>
      </c>
      <c r="C27" s="54">
        <v>32.01</v>
      </c>
      <c r="D27" s="91">
        <v>720000</v>
      </c>
      <c r="E27" s="91">
        <v>920000</v>
      </c>
      <c r="F27" s="91">
        <v>920000</v>
      </c>
      <c r="G27" s="54">
        <v>340000</v>
      </c>
      <c r="H27" s="57">
        <f>SUM(D27:G27)</f>
        <v>2900000</v>
      </c>
      <c r="I27" s="53"/>
      <c r="J27" s="53"/>
      <c r="K27" s="167">
        <f>(H27/3.12)</f>
        <v>929487.1794871795</v>
      </c>
      <c r="L27" s="369"/>
      <c r="M27" s="368"/>
      <c r="N27" s="369"/>
      <c r="O27" s="367"/>
      <c r="P27" s="367"/>
      <c r="Q27" s="368"/>
      <c r="R27" s="369"/>
      <c r="S27" s="367"/>
      <c r="T27" s="367"/>
      <c r="U27" s="367"/>
      <c r="V27" s="367"/>
      <c r="W27" s="367"/>
      <c r="X27" s="368"/>
      <c r="Y27" s="369"/>
      <c r="Z27" s="368"/>
    </row>
    <row r="28" spans="1:26" ht="12.75">
      <c r="A28" s="375"/>
      <c r="B28" s="48"/>
      <c r="C28" s="54"/>
      <c r="D28" s="91"/>
      <c r="E28" s="91"/>
      <c r="F28" s="91"/>
      <c r="G28" s="54"/>
      <c r="H28" s="57"/>
      <c r="I28" s="53"/>
      <c r="J28" s="53"/>
      <c r="K28" s="176"/>
      <c r="L28" s="369"/>
      <c r="M28" s="368"/>
      <c r="N28" s="369"/>
      <c r="O28" s="367"/>
      <c r="P28" s="367"/>
      <c r="Q28" s="368"/>
      <c r="R28" s="369"/>
      <c r="S28" s="367"/>
      <c r="T28" s="367"/>
      <c r="U28" s="367"/>
      <c r="V28" s="367"/>
      <c r="W28" s="367"/>
      <c r="X28" s="368"/>
      <c r="Y28" s="369"/>
      <c r="Z28" s="368"/>
    </row>
    <row r="29" spans="1:26" ht="12.75">
      <c r="A29" s="375" t="s">
        <v>331</v>
      </c>
      <c r="B29" s="48"/>
      <c r="C29" s="54"/>
      <c r="D29" s="91"/>
      <c r="E29" s="91"/>
      <c r="F29" s="91"/>
      <c r="G29" s="54"/>
      <c r="H29" s="57"/>
      <c r="I29" s="53"/>
      <c r="J29" s="53"/>
      <c r="K29" s="176"/>
      <c r="L29" s="369"/>
      <c r="M29" s="368" t="s">
        <v>401</v>
      </c>
      <c r="N29" s="369" t="s">
        <v>401</v>
      </c>
      <c r="O29" s="367"/>
      <c r="P29" s="367"/>
      <c r="Q29" s="368"/>
      <c r="R29" s="369" t="s">
        <v>401</v>
      </c>
      <c r="S29" s="367"/>
      <c r="T29" s="367"/>
      <c r="U29" s="367"/>
      <c r="V29" s="367"/>
      <c r="W29" s="367"/>
      <c r="X29" s="368"/>
      <c r="Y29" s="369" t="s">
        <v>401</v>
      </c>
      <c r="Z29" s="368"/>
    </row>
    <row r="30" spans="1:26" ht="12.75">
      <c r="A30" s="375"/>
      <c r="B30" s="48"/>
      <c r="C30" s="54"/>
      <c r="D30" s="91"/>
      <c r="E30" s="91"/>
      <c r="F30" s="91"/>
      <c r="G30" s="54"/>
      <c r="H30" s="57"/>
      <c r="I30" s="53"/>
      <c r="J30" s="53"/>
      <c r="K30" s="176"/>
      <c r="L30" s="369"/>
      <c r="M30" s="368"/>
      <c r="N30" s="369"/>
      <c r="O30" s="367"/>
      <c r="P30" s="367"/>
      <c r="Q30" s="368"/>
      <c r="R30" s="369"/>
      <c r="S30" s="367"/>
      <c r="T30" s="367"/>
      <c r="U30" s="367"/>
      <c r="V30" s="367"/>
      <c r="W30" s="367"/>
      <c r="X30" s="368"/>
      <c r="Y30" s="369"/>
      <c r="Z30" s="368"/>
    </row>
    <row r="31" spans="1:26" ht="12.75">
      <c r="A31" s="375"/>
      <c r="B31" s="48"/>
      <c r="C31" s="54"/>
      <c r="D31" s="91"/>
      <c r="E31" s="91"/>
      <c r="F31" s="91"/>
      <c r="G31" s="54"/>
      <c r="H31" s="57"/>
      <c r="I31" s="53"/>
      <c r="J31" s="53"/>
      <c r="K31" s="176"/>
      <c r="L31" s="369"/>
      <c r="M31" s="368"/>
      <c r="N31" s="369"/>
      <c r="O31" s="367"/>
      <c r="P31" s="367"/>
      <c r="Q31" s="368"/>
      <c r="R31" s="369"/>
      <c r="S31" s="367"/>
      <c r="T31" s="367"/>
      <c r="U31" s="367"/>
      <c r="V31" s="367"/>
      <c r="W31" s="367"/>
      <c r="X31" s="368"/>
      <c r="Y31" s="369"/>
      <c r="Z31" s="368"/>
    </row>
    <row r="32" spans="1:26" ht="12.75">
      <c r="A32" s="375"/>
      <c r="B32" s="48"/>
      <c r="C32" s="90"/>
      <c r="D32" s="64"/>
      <c r="E32" s="64"/>
      <c r="F32" s="64"/>
      <c r="G32" s="90"/>
      <c r="H32" s="88"/>
      <c r="I32" s="64"/>
      <c r="J32" s="64"/>
      <c r="K32" s="89"/>
      <c r="L32" s="369"/>
      <c r="M32" s="368"/>
      <c r="N32" s="369"/>
      <c r="O32" s="367"/>
      <c r="P32" s="367"/>
      <c r="Q32" s="368"/>
      <c r="R32" s="369"/>
      <c r="S32" s="367"/>
      <c r="T32" s="367"/>
      <c r="U32" s="367"/>
      <c r="V32" s="367"/>
      <c r="W32" s="367"/>
      <c r="X32" s="368"/>
      <c r="Y32" s="369"/>
      <c r="Z32" s="368"/>
    </row>
    <row r="33" spans="1:26" ht="12.75">
      <c r="A33" s="370" t="s">
        <v>424</v>
      </c>
      <c r="B33" s="48"/>
      <c r="C33" s="251"/>
      <c r="D33" s="53"/>
      <c r="E33" s="53"/>
      <c r="F33" s="53"/>
      <c r="G33" s="251"/>
      <c r="H33" s="57"/>
      <c r="I33" s="53"/>
      <c r="J33" s="53"/>
      <c r="K33" s="89"/>
      <c r="L33" s="369"/>
      <c r="M33" s="368"/>
      <c r="N33" s="369" t="s">
        <v>401</v>
      </c>
      <c r="O33" s="367" t="s">
        <v>401</v>
      </c>
      <c r="P33" s="367" t="s">
        <v>401</v>
      </c>
      <c r="Q33" s="368" t="s">
        <v>401</v>
      </c>
      <c r="R33" s="369" t="s">
        <v>401</v>
      </c>
      <c r="S33" s="367" t="s">
        <v>401</v>
      </c>
      <c r="T33" s="367" t="s">
        <v>401</v>
      </c>
      <c r="U33" s="367"/>
      <c r="V33" s="367"/>
      <c r="W33" s="367"/>
      <c r="X33" s="368" t="s">
        <v>401</v>
      </c>
      <c r="Y33" s="369" t="s">
        <v>401</v>
      </c>
      <c r="Z33" s="368" t="s">
        <v>401</v>
      </c>
    </row>
    <row r="34" spans="1:26" ht="12.75">
      <c r="A34" s="371"/>
      <c r="B34" s="48"/>
      <c r="C34" s="251"/>
      <c r="D34" s="53"/>
      <c r="E34" s="53"/>
      <c r="F34" s="53"/>
      <c r="G34" s="251"/>
      <c r="H34" s="57"/>
      <c r="I34" s="53"/>
      <c r="J34" s="53"/>
      <c r="K34" s="89"/>
      <c r="L34" s="369"/>
      <c r="M34" s="368"/>
      <c r="N34" s="369"/>
      <c r="O34" s="367"/>
      <c r="P34" s="367"/>
      <c r="Q34" s="368"/>
      <c r="R34" s="369"/>
      <c r="S34" s="367"/>
      <c r="T34" s="367"/>
      <c r="U34" s="367"/>
      <c r="V34" s="367"/>
      <c r="W34" s="367"/>
      <c r="X34" s="368"/>
      <c r="Y34" s="369"/>
      <c r="Z34" s="368"/>
    </row>
    <row r="35" spans="1:26" ht="12.75">
      <c r="A35" s="371"/>
      <c r="B35" s="48"/>
      <c r="C35" s="251"/>
      <c r="D35" s="53"/>
      <c r="E35" s="53"/>
      <c r="F35" s="53"/>
      <c r="G35" s="251"/>
      <c r="H35" s="57"/>
      <c r="I35" s="53"/>
      <c r="J35" s="53"/>
      <c r="K35" s="89"/>
      <c r="L35" s="369"/>
      <c r="M35" s="368"/>
      <c r="N35" s="369"/>
      <c r="O35" s="367"/>
      <c r="P35" s="367"/>
      <c r="Q35" s="368"/>
      <c r="R35" s="369"/>
      <c r="S35" s="367"/>
      <c r="T35" s="367"/>
      <c r="U35" s="367"/>
      <c r="V35" s="367"/>
      <c r="W35" s="367"/>
      <c r="X35" s="368"/>
      <c r="Y35" s="369"/>
      <c r="Z35" s="368"/>
    </row>
    <row r="36" spans="1:26" ht="13.5" thickBot="1">
      <c r="A36" s="372"/>
      <c r="B36" s="48"/>
      <c r="C36" s="251"/>
      <c r="D36" s="53"/>
      <c r="E36" s="53"/>
      <c r="F36" s="53"/>
      <c r="G36" s="251"/>
      <c r="H36" s="57"/>
      <c r="I36" s="53"/>
      <c r="J36" s="53"/>
      <c r="K36" s="89"/>
      <c r="L36" s="378"/>
      <c r="M36" s="377"/>
      <c r="N36" s="378"/>
      <c r="O36" s="376"/>
      <c r="P36" s="376"/>
      <c r="Q36" s="377"/>
      <c r="R36" s="378"/>
      <c r="S36" s="376"/>
      <c r="T36" s="376"/>
      <c r="U36" s="376"/>
      <c r="V36" s="376"/>
      <c r="W36" s="376"/>
      <c r="X36" s="377"/>
      <c r="Y36" s="378"/>
      <c r="Z36" s="377"/>
    </row>
    <row r="37" spans="1:26" ht="12.75">
      <c r="A37" s="370" t="s">
        <v>423</v>
      </c>
      <c r="B37" s="48"/>
      <c r="C37" s="54"/>
      <c r="D37" s="91"/>
      <c r="E37" s="91"/>
      <c r="F37" s="91"/>
      <c r="G37" s="54"/>
      <c r="H37" s="57"/>
      <c r="I37" s="53"/>
      <c r="J37" s="53"/>
      <c r="K37" s="176"/>
      <c r="L37" s="369"/>
      <c r="M37" s="368"/>
      <c r="N37" s="369" t="s">
        <v>401</v>
      </c>
      <c r="O37" s="367" t="s">
        <v>401</v>
      </c>
      <c r="P37" s="367" t="s">
        <v>401</v>
      </c>
      <c r="Q37" s="368" t="s">
        <v>401</v>
      </c>
      <c r="R37" s="369" t="s">
        <v>401</v>
      </c>
      <c r="S37" s="367" t="s">
        <v>401</v>
      </c>
      <c r="T37" s="367" t="s">
        <v>401</v>
      </c>
      <c r="U37" s="367"/>
      <c r="V37" s="367"/>
      <c r="W37" s="367"/>
      <c r="X37" s="368" t="s">
        <v>401</v>
      </c>
      <c r="Y37" s="369" t="s">
        <v>401</v>
      </c>
      <c r="Z37" s="368" t="s">
        <v>401</v>
      </c>
    </row>
    <row r="38" spans="1:26" ht="12.75">
      <c r="A38" s="371"/>
      <c r="B38" s="48"/>
      <c r="C38" s="54"/>
      <c r="D38" s="91"/>
      <c r="E38" s="91"/>
      <c r="F38" s="91"/>
      <c r="G38" s="54"/>
      <c r="H38" s="57"/>
      <c r="I38" s="53"/>
      <c r="J38" s="53"/>
      <c r="K38" s="176"/>
      <c r="L38" s="369"/>
      <c r="M38" s="368"/>
      <c r="N38" s="369"/>
      <c r="O38" s="367"/>
      <c r="P38" s="367"/>
      <c r="Q38" s="368"/>
      <c r="R38" s="369"/>
      <c r="S38" s="367"/>
      <c r="T38" s="367"/>
      <c r="U38" s="367"/>
      <c r="V38" s="367"/>
      <c r="W38" s="367"/>
      <c r="X38" s="368"/>
      <c r="Y38" s="369"/>
      <c r="Z38" s="368"/>
    </row>
    <row r="39" spans="1:26" ht="12.75">
      <c r="A39" s="371"/>
      <c r="B39" s="48"/>
      <c r="C39" s="54"/>
      <c r="D39" s="91"/>
      <c r="E39" s="91"/>
      <c r="F39" s="91"/>
      <c r="G39" s="54"/>
      <c r="H39" s="57"/>
      <c r="I39" s="53"/>
      <c r="J39" s="53"/>
      <c r="K39" s="176"/>
      <c r="L39" s="369"/>
      <c r="M39" s="368"/>
      <c r="N39" s="369"/>
      <c r="O39" s="367"/>
      <c r="P39" s="367"/>
      <c r="Q39" s="368"/>
      <c r="R39" s="369"/>
      <c r="S39" s="367"/>
      <c r="T39" s="367"/>
      <c r="U39" s="367"/>
      <c r="V39" s="367"/>
      <c r="W39" s="367"/>
      <c r="X39" s="368"/>
      <c r="Y39" s="369"/>
      <c r="Z39" s="368"/>
    </row>
    <row r="40" spans="1:26" ht="13.5" thickBot="1">
      <c r="A40" s="371"/>
      <c r="B40" s="48"/>
      <c r="C40" s="90"/>
      <c r="D40" s="64"/>
      <c r="E40" s="64"/>
      <c r="F40" s="64"/>
      <c r="G40" s="90"/>
      <c r="H40" s="88"/>
      <c r="I40" s="64"/>
      <c r="J40" s="64"/>
      <c r="K40" s="89"/>
      <c r="L40" s="378"/>
      <c r="M40" s="377"/>
      <c r="N40" s="378"/>
      <c r="O40" s="376"/>
      <c r="P40" s="376"/>
      <c r="Q40" s="377"/>
      <c r="R40" s="378"/>
      <c r="S40" s="376"/>
      <c r="T40" s="376"/>
      <c r="U40" s="376"/>
      <c r="V40" s="376"/>
      <c r="W40" s="376"/>
      <c r="X40" s="377"/>
      <c r="Y40" s="378"/>
      <c r="Z40" s="377"/>
    </row>
    <row r="41" spans="1:11" ht="13.5" thickBot="1">
      <c r="A41" s="372"/>
      <c r="B41" s="48"/>
      <c r="C41" s="110" t="s">
        <v>341</v>
      </c>
      <c r="D41" s="18">
        <f>SUM(D27:D40)</f>
        <v>720000</v>
      </c>
      <c r="E41" s="98">
        <f>SUM(E27:E40)</f>
        <v>920000</v>
      </c>
      <c r="F41" s="18">
        <f>SUM(F27:F40)</f>
        <v>920000</v>
      </c>
      <c r="G41" s="98">
        <f>SUM(G27:G40)</f>
        <v>340000</v>
      </c>
      <c r="H41" s="96">
        <f>SUM(D41:G41)</f>
        <v>2900000</v>
      </c>
      <c r="I41" s="97"/>
      <c r="J41" s="97"/>
      <c r="K41" s="169">
        <f>SUM(K27:K40)</f>
        <v>929487.1794871795</v>
      </c>
    </row>
    <row r="42" spans="1:11" ht="13.5" thickBot="1">
      <c r="A42" s="258" t="s">
        <v>332</v>
      </c>
      <c r="B42" s="99"/>
      <c r="C42" s="100"/>
      <c r="D42" s="111"/>
      <c r="E42" s="100"/>
      <c r="F42" s="111"/>
      <c r="G42" s="100"/>
      <c r="H42" s="173">
        <f>SUM(H41)</f>
        <v>2900000</v>
      </c>
      <c r="I42" s="174"/>
      <c r="J42" s="174"/>
      <c r="K42" s="175">
        <f>SUM(K41)</f>
        <v>929487.1794871795</v>
      </c>
    </row>
    <row r="43" ht="13.5" thickBot="1">
      <c r="A43" s="115"/>
    </row>
    <row r="44" spans="1:26" ht="13.5" customHeight="1" thickBot="1">
      <c r="A44" s="398" t="s">
        <v>64</v>
      </c>
      <c r="B44" s="343" t="s">
        <v>33</v>
      </c>
      <c r="C44" s="393" t="s">
        <v>32</v>
      </c>
      <c r="D44" s="343" t="s">
        <v>456</v>
      </c>
      <c r="E44" s="343" t="s">
        <v>457</v>
      </c>
      <c r="F44" s="343" t="s">
        <v>458</v>
      </c>
      <c r="G44" s="345" t="s">
        <v>459</v>
      </c>
      <c r="H44" s="388" t="s">
        <v>80</v>
      </c>
      <c r="I44" s="389"/>
      <c r="J44" s="389"/>
      <c r="K44" s="390"/>
      <c r="L44" s="379" t="s">
        <v>34</v>
      </c>
      <c r="M44" s="380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0"/>
      <c r="Z44" s="382"/>
    </row>
    <row r="45" spans="1:26" ht="13.5" thickBot="1">
      <c r="A45" s="364"/>
      <c r="B45" s="347"/>
      <c r="C45" s="394"/>
      <c r="D45" s="347"/>
      <c r="E45" s="347"/>
      <c r="F45" s="347"/>
      <c r="G45" s="387"/>
      <c r="H45" s="391"/>
      <c r="I45" s="392"/>
      <c r="J45" s="392"/>
      <c r="K45" s="392"/>
      <c r="L45" s="373" t="s">
        <v>456</v>
      </c>
      <c r="M45" s="374"/>
      <c r="N45" s="384" t="s">
        <v>457</v>
      </c>
      <c r="O45" s="381"/>
      <c r="P45" s="381"/>
      <c r="Q45" s="385"/>
      <c r="R45" s="384" t="s">
        <v>458</v>
      </c>
      <c r="S45" s="381"/>
      <c r="T45" s="381"/>
      <c r="U45" s="381"/>
      <c r="V45" s="381"/>
      <c r="W45" s="381"/>
      <c r="X45" s="385"/>
      <c r="Y45" s="373" t="s">
        <v>459</v>
      </c>
      <c r="Z45" s="374"/>
    </row>
    <row r="46" spans="1:26" ht="21.75" customHeight="1" thickBot="1">
      <c r="A46" s="364"/>
      <c r="B46" s="347"/>
      <c r="C46" s="395"/>
      <c r="D46" s="386"/>
      <c r="E46" s="347"/>
      <c r="F46" s="386"/>
      <c r="G46" s="346"/>
      <c r="H46" s="13" t="s">
        <v>58</v>
      </c>
      <c r="I46" s="13" t="s">
        <v>15</v>
      </c>
      <c r="J46" s="13" t="s">
        <v>16</v>
      </c>
      <c r="K46" s="78" t="s">
        <v>42</v>
      </c>
      <c r="L46" s="226" t="s">
        <v>76</v>
      </c>
      <c r="M46" s="227" t="s">
        <v>77</v>
      </c>
      <c r="N46" s="228" t="s">
        <v>78</v>
      </c>
      <c r="O46" s="84" t="s">
        <v>67</v>
      </c>
      <c r="P46" s="82" t="s">
        <v>68</v>
      </c>
      <c r="Q46" s="84" t="s">
        <v>69</v>
      </c>
      <c r="R46" s="82" t="s">
        <v>70</v>
      </c>
      <c r="S46" s="84" t="s">
        <v>71</v>
      </c>
      <c r="T46" s="82" t="s">
        <v>72</v>
      </c>
      <c r="U46" s="83" t="s">
        <v>17</v>
      </c>
      <c r="V46" s="83" t="s">
        <v>18</v>
      </c>
      <c r="W46" s="83" t="s">
        <v>19</v>
      </c>
      <c r="X46" s="84" t="s">
        <v>73</v>
      </c>
      <c r="Y46" s="229" t="s">
        <v>74</v>
      </c>
      <c r="Z46" s="225" t="s">
        <v>75</v>
      </c>
    </row>
    <row r="47" spans="1:26" ht="12.75" customHeight="1" thickTop="1">
      <c r="A47" s="370" t="s">
        <v>333</v>
      </c>
      <c r="B47" s="48"/>
      <c r="C47" s="54"/>
      <c r="D47" s="91"/>
      <c r="E47" s="91"/>
      <c r="F47" s="91"/>
      <c r="G47" s="54"/>
      <c r="H47" s="57"/>
      <c r="I47" s="53"/>
      <c r="J47" s="53"/>
      <c r="K47" s="176"/>
      <c r="L47" s="369"/>
      <c r="M47" s="368" t="s">
        <v>401</v>
      </c>
      <c r="N47" s="369" t="s">
        <v>401</v>
      </c>
      <c r="O47" s="367"/>
      <c r="P47" s="367"/>
      <c r="Q47" s="368"/>
      <c r="R47" s="369"/>
      <c r="S47" s="367"/>
      <c r="T47" s="367"/>
      <c r="U47" s="367"/>
      <c r="V47" s="367"/>
      <c r="W47" s="367"/>
      <c r="X47" s="368"/>
      <c r="Y47" s="369"/>
      <c r="Z47" s="368"/>
    </row>
    <row r="48" spans="1:26" ht="12.75">
      <c r="A48" s="371"/>
      <c r="B48" s="48" t="s">
        <v>57</v>
      </c>
      <c r="C48" s="54">
        <v>15.01</v>
      </c>
      <c r="D48" s="91">
        <v>2160</v>
      </c>
      <c r="E48" s="91"/>
      <c r="F48" s="91"/>
      <c r="G48" s="54"/>
      <c r="H48" s="57">
        <f>SUM(D48:G48)</f>
        <v>2160</v>
      </c>
      <c r="I48" s="53"/>
      <c r="J48" s="53"/>
      <c r="K48" s="167">
        <f>(H48/3.12)</f>
        <v>692.3076923076923</v>
      </c>
      <c r="L48" s="369"/>
      <c r="M48" s="368"/>
      <c r="N48" s="369"/>
      <c r="O48" s="367"/>
      <c r="P48" s="367"/>
      <c r="Q48" s="368"/>
      <c r="R48" s="369"/>
      <c r="S48" s="367"/>
      <c r="T48" s="367"/>
      <c r="U48" s="367"/>
      <c r="V48" s="367"/>
      <c r="W48" s="367"/>
      <c r="X48" s="368"/>
      <c r="Y48" s="369"/>
      <c r="Z48" s="368"/>
    </row>
    <row r="49" spans="1:26" ht="12.75">
      <c r="A49" s="371"/>
      <c r="B49" s="48"/>
      <c r="C49" s="54"/>
      <c r="D49" s="91"/>
      <c r="E49" s="91"/>
      <c r="F49" s="91"/>
      <c r="G49" s="54"/>
      <c r="H49" s="57"/>
      <c r="I49" s="53"/>
      <c r="J49" s="53"/>
      <c r="K49" s="176"/>
      <c r="L49" s="369"/>
      <c r="M49" s="368"/>
      <c r="N49" s="369"/>
      <c r="O49" s="367"/>
      <c r="P49" s="367"/>
      <c r="Q49" s="368"/>
      <c r="R49" s="369"/>
      <c r="S49" s="367"/>
      <c r="T49" s="367"/>
      <c r="U49" s="367"/>
      <c r="V49" s="367"/>
      <c r="W49" s="367"/>
      <c r="X49" s="368"/>
      <c r="Y49" s="369"/>
      <c r="Z49" s="368"/>
    </row>
    <row r="50" spans="1:26" ht="12.75">
      <c r="A50" s="372"/>
      <c r="B50" s="48" t="s">
        <v>55</v>
      </c>
      <c r="C50" s="94">
        <v>17.02</v>
      </c>
      <c r="D50" s="63">
        <v>75000</v>
      </c>
      <c r="E50" s="64"/>
      <c r="F50" s="64"/>
      <c r="G50" s="90"/>
      <c r="H50" s="88">
        <f>SUM(D50:G50)</f>
        <v>75000</v>
      </c>
      <c r="I50" s="64"/>
      <c r="J50" s="64"/>
      <c r="K50" s="167">
        <f>(H50/3.12)</f>
        <v>24038.46153846154</v>
      </c>
      <c r="L50" s="369"/>
      <c r="M50" s="368"/>
      <c r="N50" s="369"/>
      <c r="O50" s="367"/>
      <c r="P50" s="367"/>
      <c r="Q50" s="368"/>
      <c r="R50" s="369"/>
      <c r="S50" s="367"/>
      <c r="T50" s="367"/>
      <c r="U50" s="367"/>
      <c r="V50" s="367"/>
      <c r="W50" s="367"/>
      <c r="X50" s="368"/>
      <c r="Y50" s="369"/>
      <c r="Z50" s="368"/>
    </row>
    <row r="51" spans="1:26" ht="12.75">
      <c r="A51" s="375" t="s">
        <v>334</v>
      </c>
      <c r="B51" s="48"/>
      <c r="C51" s="54"/>
      <c r="D51" s="91"/>
      <c r="E51" s="91"/>
      <c r="F51" s="91"/>
      <c r="G51" s="54"/>
      <c r="H51" s="57"/>
      <c r="I51" s="53"/>
      <c r="J51" s="53"/>
      <c r="K51" s="176"/>
      <c r="L51" s="369"/>
      <c r="M51" s="368" t="s">
        <v>401</v>
      </c>
      <c r="N51" s="369" t="s">
        <v>401</v>
      </c>
      <c r="O51" s="367" t="s">
        <v>401</v>
      </c>
      <c r="P51" s="367"/>
      <c r="Q51" s="368"/>
      <c r="R51" s="369"/>
      <c r="S51" s="367"/>
      <c r="T51" s="367"/>
      <c r="U51" s="367"/>
      <c r="V51" s="367"/>
      <c r="W51" s="367"/>
      <c r="X51" s="368"/>
      <c r="Y51" s="369"/>
      <c r="Z51" s="368"/>
    </row>
    <row r="52" spans="1:26" ht="12.75">
      <c r="A52" s="375"/>
      <c r="B52" s="48" t="s">
        <v>312</v>
      </c>
      <c r="C52" s="54">
        <v>21.01</v>
      </c>
      <c r="D52" s="91">
        <v>4800</v>
      </c>
      <c r="E52" s="91">
        <v>200000</v>
      </c>
      <c r="F52" s="91">
        <v>200000</v>
      </c>
      <c r="G52" s="91">
        <v>200000</v>
      </c>
      <c r="H52" s="57">
        <f>SUM(D52:G52)</f>
        <v>604800</v>
      </c>
      <c r="I52" s="53"/>
      <c r="J52" s="53"/>
      <c r="K52" s="167">
        <f>(H52/3.12)</f>
        <v>193846.15384615384</v>
      </c>
      <c r="L52" s="369"/>
      <c r="M52" s="368"/>
      <c r="N52" s="369"/>
      <c r="O52" s="367"/>
      <c r="P52" s="367"/>
      <c r="Q52" s="368"/>
      <c r="R52" s="369"/>
      <c r="S52" s="367"/>
      <c r="T52" s="367"/>
      <c r="U52" s="367"/>
      <c r="V52" s="367"/>
      <c r="W52" s="367"/>
      <c r="X52" s="368"/>
      <c r="Y52" s="369"/>
      <c r="Z52" s="368"/>
    </row>
    <row r="53" spans="1:26" ht="12.75">
      <c r="A53" s="375"/>
      <c r="B53" s="48"/>
      <c r="C53" s="54"/>
      <c r="D53" s="91"/>
      <c r="E53" s="91"/>
      <c r="F53" s="91"/>
      <c r="G53" s="54"/>
      <c r="H53" s="57"/>
      <c r="I53" s="53"/>
      <c r="J53" s="53"/>
      <c r="K53" s="176"/>
      <c r="L53" s="369"/>
      <c r="M53" s="368"/>
      <c r="N53" s="369"/>
      <c r="O53" s="367"/>
      <c r="P53" s="367"/>
      <c r="Q53" s="368"/>
      <c r="R53" s="369"/>
      <c r="S53" s="367"/>
      <c r="T53" s="367"/>
      <c r="U53" s="367"/>
      <c r="V53" s="367"/>
      <c r="W53" s="367"/>
      <c r="X53" s="368"/>
      <c r="Y53" s="369"/>
      <c r="Z53" s="368"/>
    </row>
    <row r="54" spans="1:26" ht="12.75">
      <c r="A54" s="375" t="s">
        <v>335</v>
      </c>
      <c r="B54" s="48"/>
      <c r="C54" s="54"/>
      <c r="D54" s="91"/>
      <c r="E54" s="91"/>
      <c r="F54" s="91"/>
      <c r="G54" s="54"/>
      <c r="H54" s="57"/>
      <c r="I54" s="53"/>
      <c r="J54" s="53"/>
      <c r="K54" s="176"/>
      <c r="L54" s="369"/>
      <c r="M54" s="368"/>
      <c r="N54" s="369" t="s">
        <v>401</v>
      </c>
      <c r="O54" s="367" t="s">
        <v>401</v>
      </c>
      <c r="P54" s="367" t="s">
        <v>401</v>
      </c>
      <c r="Q54" s="368"/>
      <c r="R54" s="369"/>
      <c r="S54" s="367"/>
      <c r="T54" s="367"/>
      <c r="U54" s="367"/>
      <c r="V54" s="367"/>
      <c r="W54" s="367"/>
      <c r="X54" s="368"/>
      <c r="Y54" s="369"/>
      <c r="Z54" s="368"/>
    </row>
    <row r="55" spans="1:26" ht="12.75">
      <c r="A55" s="375"/>
      <c r="B55" s="48"/>
      <c r="C55" s="54"/>
      <c r="D55" s="91"/>
      <c r="E55" s="91"/>
      <c r="F55" s="91"/>
      <c r="G55" s="54"/>
      <c r="H55" s="57"/>
      <c r="I55" s="53"/>
      <c r="J55" s="53"/>
      <c r="K55" s="176"/>
      <c r="L55" s="369"/>
      <c r="M55" s="368"/>
      <c r="N55" s="369"/>
      <c r="O55" s="367"/>
      <c r="P55" s="367"/>
      <c r="Q55" s="368"/>
      <c r="R55" s="369"/>
      <c r="S55" s="367"/>
      <c r="T55" s="367"/>
      <c r="U55" s="367"/>
      <c r="V55" s="367"/>
      <c r="W55" s="367"/>
      <c r="X55" s="368"/>
      <c r="Y55" s="369"/>
      <c r="Z55" s="368"/>
    </row>
    <row r="56" spans="1:26" ht="12.75">
      <c r="A56" s="375"/>
      <c r="B56" s="48"/>
      <c r="C56" s="54"/>
      <c r="D56" s="91"/>
      <c r="E56" s="91"/>
      <c r="F56" s="91"/>
      <c r="G56" s="54"/>
      <c r="H56" s="57"/>
      <c r="I56" s="53"/>
      <c r="J56" s="53"/>
      <c r="K56" s="176"/>
      <c r="L56" s="369"/>
      <c r="M56" s="368"/>
      <c r="N56" s="369"/>
      <c r="O56" s="367"/>
      <c r="P56" s="367"/>
      <c r="Q56" s="368"/>
      <c r="R56" s="369"/>
      <c r="S56" s="367"/>
      <c r="T56" s="367"/>
      <c r="U56" s="367"/>
      <c r="V56" s="367"/>
      <c r="W56" s="367"/>
      <c r="X56" s="368"/>
      <c r="Y56" s="369"/>
      <c r="Z56" s="368"/>
    </row>
    <row r="57" spans="1:26" ht="12.75">
      <c r="A57" s="375"/>
      <c r="B57" s="48"/>
      <c r="C57" s="90"/>
      <c r="D57" s="63"/>
      <c r="E57" s="64"/>
      <c r="F57" s="64"/>
      <c r="G57" s="90"/>
      <c r="H57" s="88"/>
      <c r="I57" s="64"/>
      <c r="J57" s="64"/>
      <c r="K57" s="89"/>
      <c r="L57" s="369"/>
      <c r="M57" s="368"/>
      <c r="N57" s="369"/>
      <c r="O57" s="367"/>
      <c r="P57" s="367"/>
      <c r="Q57" s="368"/>
      <c r="R57" s="369"/>
      <c r="S57" s="367"/>
      <c r="T57" s="367"/>
      <c r="U57" s="367"/>
      <c r="V57" s="367"/>
      <c r="W57" s="367"/>
      <c r="X57" s="368"/>
      <c r="Y57" s="369"/>
      <c r="Z57" s="368"/>
    </row>
    <row r="58" spans="1:26" ht="12.75">
      <c r="A58" s="375" t="s">
        <v>336</v>
      </c>
      <c r="B58" s="48"/>
      <c r="C58" s="54"/>
      <c r="D58" s="91"/>
      <c r="E58" s="91"/>
      <c r="F58" s="91"/>
      <c r="G58" s="54"/>
      <c r="H58" s="57"/>
      <c r="I58" s="53"/>
      <c r="J58" s="53"/>
      <c r="K58" s="176"/>
      <c r="L58" s="369"/>
      <c r="M58" s="368"/>
      <c r="N58" s="369"/>
      <c r="O58" s="367" t="s">
        <v>401</v>
      </c>
      <c r="P58" s="367" t="s">
        <v>401</v>
      </c>
      <c r="Q58" s="368" t="s">
        <v>401</v>
      </c>
      <c r="R58" s="369" t="s">
        <v>401</v>
      </c>
      <c r="S58" s="367" t="s">
        <v>401</v>
      </c>
      <c r="T58" s="367" t="s">
        <v>401</v>
      </c>
      <c r="U58" s="367"/>
      <c r="V58" s="367"/>
      <c r="W58" s="367"/>
      <c r="X58" s="368"/>
      <c r="Y58" s="369"/>
      <c r="Z58" s="368"/>
    </row>
    <row r="59" spans="1:26" ht="12.75">
      <c r="A59" s="375"/>
      <c r="B59" s="48"/>
      <c r="C59" s="54"/>
      <c r="D59" s="91"/>
      <c r="E59" s="91"/>
      <c r="F59" s="91"/>
      <c r="G59" s="54"/>
      <c r="H59" s="57"/>
      <c r="I59" s="53"/>
      <c r="J59" s="53"/>
      <c r="K59" s="176"/>
      <c r="L59" s="369"/>
      <c r="M59" s="368"/>
      <c r="N59" s="369"/>
      <c r="O59" s="367"/>
      <c r="P59" s="367"/>
      <c r="Q59" s="368"/>
      <c r="R59" s="369"/>
      <c r="S59" s="367"/>
      <c r="T59" s="367"/>
      <c r="U59" s="367"/>
      <c r="V59" s="367"/>
      <c r="W59" s="367"/>
      <c r="X59" s="368"/>
      <c r="Y59" s="369"/>
      <c r="Z59" s="368"/>
    </row>
    <row r="60" spans="1:26" ht="12.75">
      <c r="A60" s="375"/>
      <c r="B60" s="48"/>
      <c r="C60" s="54"/>
      <c r="D60" s="91"/>
      <c r="E60" s="91"/>
      <c r="F60" s="91"/>
      <c r="G60" s="54"/>
      <c r="H60" s="57"/>
      <c r="I60" s="53"/>
      <c r="J60" s="53"/>
      <c r="K60" s="176"/>
      <c r="L60" s="369"/>
      <c r="M60" s="368"/>
      <c r="N60" s="369"/>
      <c r="O60" s="367"/>
      <c r="P60" s="367"/>
      <c r="Q60" s="368"/>
      <c r="R60" s="369"/>
      <c r="S60" s="367"/>
      <c r="T60" s="367"/>
      <c r="U60" s="367"/>
      <c r="V60" s="367"/>
      <c r="W60" s="367"/>
      <c r="X60" s="368"/>
      <c r="Y60" s="369"/>
      <c r="Z60" s="368"/>
    </row>
    <row r="61" spans="1:26" ht="12.75">
      <c r="A61" s="375"/>
      <c r="B61" s="48"/>
      <c r="C61" s="90"/>
      <c r="D61" s="63"/>
      <c r="E61" s="64"/>
      <c r="F61" s="64"/>
      <c r="G61" s="90"/>
      <c r="H61" s="88"/>
      <c r="I61" s="64"/>
      <c r="J61" s="64"/>
      <c r="K61" s="89"/>
      <c r="L61" s="369"/>
      <c r="M61" s="368"/>
      <c r="N61" s="369"/>
      <c r="O61" s="367"/>
      <c r="P61" s="367"/>
      <c r="Q61" s="368"/>
      <c r="R61" s="369"/>
      <c r="S61" s="367"/>
      <c r="T61" s="367"/>
      <c r="U61" s="367"/>
      <c r="V61" s="367"/>
      <c r="W61" s="367"/>
      <c r="X61" s="368"/>
      <c r="Y61" s="369"/>
      <c r="Z61" s="368"/>
    </row>
    <row r="62" spans="1:26" ht="12.75">
      <c r="A62" s="375" t="s">
        <v>337</v>
      </c>
      <c r="B62" s="48"/>
      <c r="C62" s="54"/>
      <c r="D62" s="91"/>
      <c r="E62" s="91"/>
      <c r="F62" s="91"/>
      <c r="G62" s="54"/>
      <c r="H62" s="57"/>
      <c r="I62" s="53"/>
      <c r="J62" s="53"/>
      <c r="K62" s="176"/>
      <c r="L62" s="369"/>
      <c r="M62" s="368"/>
      <c r="N62" s="369" t="s">
        <v>401</v>
      </c>
      <c r="O62" s="367" t="s">
        <v>401</v>
      </c>
      <c r="P62" s="367" t="s">
        <v>401</v>
      </c>
      <c r="Q62" s="368" t="s">
        <v>401</v>
      </c>
      <c r="R62" s="369" t="s">
        <v>401</v>
      </c>
      <c r="S62" s="367" t="s">
        <v>401</v>
      </c>
      <c r="T62" s="367" t="s">
        <v>401</v>
      </c>
      <c r="U62" s="367"/>
      <c r="V62" s="367"/>
      <c r="W62" s="367"/>
      <c r="X62" s="368" t="s">
        <v>401</v>
      </c>
      <c r="Y62" s="369" t="s">
        <v>401</v>
      </c>
      <c r="Z62" s="368" t="s">
        <v>401</v>
      </c>
    </row>
    <row r="63" spans="1:26" ht="13.5" thickBot="1">
      <c r="A63" s="375"/>
      <c r="B63" s="48"/>
      <c r="C63" s="90"/>
      <c r="D63" s="63"/>
      <c r="E63" s="64"/>
      <c r="F63" s="64"/>
      <c r="G63" s="90"/>
      <c r="H63" s="88"/>
      <c r="I63" s="64"/>
      <c r="J63" s="64"/>
      <c r="K63" s="89"/>
      <c r="L63" s="378"/>
      <c r="M63" s="377"/>
      <c r="N63" s="378"/>
      <c r="O63" s="376"/>
      <c r="P63" s="376"/>
      <c r="Q63" s="377"/>
      <c r="R63" s="378"/>
      <c r="S63" s="376"/>
      <c r="T63" s="376"/>
      <c r="U63" s="376"/>
      <c r="V63" s="376"/>
      <c r="W63" s="376"/>
      <c r="X63" s="377"/>
      <c r="Y63" s="378"/>
      <c r="Z63" s="377"/>
    </row>
    <row r="64" spans="1:11" ht="13.5" thickBot="1">
      <c r="A64" s="375"/>
      <c r="B64" s="48"/>
      <c r="C64" s="110" t="s">
        <v>342</v>
      </c>
      <c r="D64" s="55">
        <f>SUM(D47:D63)</f>
        <v>81960</v>
      </c>
      <c r="E64" s="98">
        <f>SUM(E52:E63)</f>
        <v>200000</v>
      </c>
      <c r="F64" s="18">
        <f>SUM(F52:F63)</f>
        <v>200000</v>
      </c>
      <c r="G64" s="98">
        <f>SUM(G52:G63)</f>
        <v>200000</v>
      </c>
      <c r="H64" s="96">
        <f>SUM(H48:H63)</f>
        <v>681960</v>
      </c>
      <c r="I64" s="97"/>
      <c r="J64" s="97"/>
      <c r="K64" s="101">
        <f>SUM(K48:K63)</f>
        <v>218576.92307692306</v>
      </c>
    </row>
    <row r="65" spans="1:11" ht="13.5" thickBot="1">
      <c r="A65" s="258" t="s">
        <v>338</v>
      </c>
      <c r="B65" s="170"/>
      <c r="C65" s="171"/>
      <c r="D65" s="172"/>
      <c r="E65" s="171"/>
      <c r="F65" s="172"/>
      <c r="G65" s="171"/>
      <c r="H65" s="173">
        <f>SUM(H64)</f>
        <v>681960</v>
      </c>
      <c r="I65" s="174"/>
      <c r="J65" s="174"/>
      <c r="K65" s="177">
        <f>SUM(K64)</f>
        <v>218576.92307692306</v>
      </c>
    </row>
    <row r="66" spans="1:11" ht="12.75">
      <c r="A66" s="260"/>
      <c r="B66" s="178"/>
      <c r="C66" s="59"/>
      <c r="D66" s="59"/>
      <c r="E66" s="59"/>
      <c r="F66" s="59"/>
      <c r="G66" s="59"/>
      <c r="H66" s="179"/>
      <c r="I66" s="59"/>
      <c r="J66" s="59"/>
      <c r="K66" s="180"/>
    </row>
    <row r="67" spans="1:11" ht="12.75">
      <c r="A67" s="261" t="s">
        <v>339</v>
      </c>
      <c r="B67" s="181"/>
      <c r="C67" s="125"/>
      <c r="D67" s="125"/>
      <c r="E67" s="125"/>
      <c r="F67" s="125"/>
      <c r="G67" s="125"/>
      <c r="H67" s="182">
        <f>(H21+H42+H65)</f>
        <v>7802600</v>
      </c>
      <c r="I67" s="125"/>
      <c r="J67" s="125"/>
      <c r="K67" s="183">
        <f>(K21+K42+K65)</f>
        <v>2500833.333333333</v>
      </c>
    </row>
    <row r="68" ht="13.5" thickBot="1">
      <c r="A68" s="115"/>
    </row>
    <row r="69" spans="1:26" ht="13.5" customHeight="1" thickBot="1">
      <c r="A69" s="398" t="s">
        <v>64</v>
      </c>
      <c r="B69" s="343" t="s">
        <v>33</v>
      </c>
      <c r="C69" s="393" t="s">
        <v>32</v>
      </c>
      <c r="D69" s="343" t="s">
        <v>456</v>
      </c>
      <c r="E69" s="343" t="s">
        <v>457</v>
      </c>
      <c r="F69" s="343" t="s">
        <v>458</v>
      </c>
      <c r="G69" s="345" t="s">
        <v>459</v>
      </c>
      <c r="H69" s="388" t="s">
        <v>80</v>
      </c>
      <c r="I69" s="389"/>
      <c r="J69" s="389"/>
      <c r="K69" s="390"/>
      <c r="L69" s="379" t="s">
        <v>34</v>
      </c>
      <c r="M69" s="380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0"/>
      <c r="Z69" s="382"/>
    </row>
    <row r="70" spans="1:26" ht="13.5" thickBot="1">
      <c r="A70" s="364"/>
      <c r="B70" s="347"/>
      <c r="C70" s="394"/>
      <c r="D70" s="347"/>
      <c r="E70" s="347"/>
      <c r="F70" s="347"/>
      <c r="G70" s="387"/>
      <c r="H70" s="391"/>
      <c r="I70" s="392"/>
      <c r="J70" s="392"/>
      <c r="K70" s="392"/>
      <c r="L70" s="373" t="s">
        <v>456</v>
      </c>
      <c r="M70" s="374"/>
      <c r="N70" s="384" t="s">
        <v>457</v>
      </c>
      <c r="O70" s="381"/>
      <c r="P70" s="381"/>
      <c r="Q70" s="385"/>
      <c r="R70" s="384" t="s">
        <v>458</v>
      </c>
      <c r="S70" s="381"/>
      <c r="T70" s="381"/>
      <c r="U70" s="381"/>
      <c r="V70" s="381"/>
      <c r="W70" s="381"/>
      <c r="X70" s="385"/>
      <c r="Y70" s="373" t="s">
        <v>459</v>
      </c>
      <c r="Z70" s="374"/>
    </row>
    <row r="71" spans="1:26" ht="21" customHeight="1" thickBot="1">
      <c r="A71" s="364"/>
      <c r="B71" s="347"/>
      <c r="C71" s="394"/>
      <c r="D71" s="386"/>
      <c r="E71" s="347"/>
      <c r="F71" s="386"/>
      <c r="G71" s="346"/>
      <c r="H71" s="13" t="s">
        <v>58</v>
      </c>
      <c r="I71" s="13" t="s">
        <v>15</v>
      </c>
      <c r="J71" s="13" t="s">
        <v>16</v>
      </c>
      <c r="K71" s="78" t="s">
        <v>42</v>
      </c>
      <c r="L71" s="226" t="s">
        <v>76</v>
      </c>
      <c r="M71" s="227" t="s">
        <v>77</v>
      </c>
      <c r="N71" s="228" t="s">
        <v>78</v>
      </c>
      <c r="O71" s="84" t="s">
        <v>67</v>
      </c>
      <c r="P71" s="82" t="s">
        <v>68</v>
      </c>
      <c r="Q71" s="84" t="s">
        <v>69</v>
      </c>
      <c r="R71" s="82" t="s">
        <v>70</v>
      </c>
      <c r="S71" s="84" t="s">
        <v>71</v>
      </c>
      <c r="T71" s="82" t="s">
        <v>72</v>
      </c>
      <c r="U71" s="83" t="s">
        <v>17</v>
      </c>
      <c r="V71" s="83" t="s">
        <v>18</v>
      </c>
      <c r="W71" s="83" t="s">
        <v>19</v>
      </c>
      <c r="X71" s="84" t="s">
        <v>73</v>
      </c>
      <c r="Y71" s="229" t="s">
        <v>74</v>
      </c>
      <c r="Z71" s="225" t="s">
        <v>75</v>
      </c>
    </row>
    <row r="72" spans="1:26" ht="13.5" thickTop="1">
      <c r="A72" s="370" t="s">
        <v>448</v>
      </c>
      <c r="B72" s="201" t="s">
        <v>313</v>
      </c>
      <c r="C72" s="91">
        <v>11.01</v>
      </c>
      <c r="D72" s="91"/>
      <c r="E72" s="57">
        <v>40000</v>
      </c>
      <c r="F72" s="57">
        <v>40000</v>
      </c>
      <c r="G72" s="57"/>
      <c r="H72" s="57">
        <f>SUM(D72:G72)</f>
        <v>80000</v>
      </c>
      <c r="I72" s="57"/>
      <c r="J72" s="57"/>
      <c r="K72" s="167">
        <f>(H72/3.12)</f>
        <v>25641.02564102564</v>
      </c>
      <c r="L72" s="369"/>
      <c r="M72" s="368" t="s">
        <v>401</v>
      </c>
      <c r="N72" s="369" t="s">
        <v>401</v>
      </c>
      <c r="O72" s="367" t="s">
        <v>401</v>
      </c>
      <c r="P72" s="367"/>
      <c r="Q72" s="368"/>
      <c r="R72" s="369"/>
      <c r="S72" s="367"/>
      <c r="T72" s="367"/>
      <c r="U72" s="367"/>
      <c r="V72" s="367"/>
      <c r="W72" s="367"/>
      <c r="X72" s="368"/>
      <c r="Y72" s="369"/>
      <c r="Z72" s="368"/>
    </row>
    <row r="73" spans="1:26" ht="12.75">
      <c r="A73" s="371"/>
      <c r="B73" s="202" t="s">
        <v>57</v>
      </c>
      <c r="C73" s="91">
        <v>15.01</v>
      </c>
      <c r="D73" s="184">
        <v>15200</v>
      </c>
      <c r="E73" s="57">
        <v>38000</v>
      </c>
      <c r="F73" s="57">
        <v>38000</v>
      </c>
      <c r="G73" s="57"/>
      <c r="H73" s="57">
        <f>SUM(D73:G73)</f>
        <v>91200</v>
      </c>
      <c r="I73" s="57"/>
      <c r="J73" s="57"/>
      <c r="K73" s="167">
        <f>(H73/3.12)</f>
        <v>29230.76923076923</v>
      </c>
      <c r="L73" s="369"/>
      <c r="M73" s="368"/>
      <c r="N73" s="369"/>
      <c r="O73" s="367"/>
      <c r="P73" s="367"/>
      <c r="Q73" s="368"/>
      <c r="R73" s="369"/>
      <c r="S73" s="367"/>
      <c r="T73" s="367"/>
      <c r="U73" s="367"/>
      <c r="V73" s="367"/>
      <c r="W73" s="367"/>
      <c r="X73" s="368"/>
      <c r="Y73" s="369"/>
      <c r="Z73" s="368"/>
    </row>
    <row r="74" spans="1:26" ht="12.75">
      <c r="A74" s="371"/>
      <c r="B74" s="202"/>
      <c r="C74" s="91"/>
      <c r="D74" s="184"/>
      <c r="E74" s="57"/>
      <c r="F74" s="57"/>
      <c r="G74" s="57"/>
      <c r="H74" s="57"/>
      <c r="I74" s="57"/>
      <c r="J74" s="57"/>
      <c r="K74" s="188"/>
      <c r="L74" s="369"/>
      <c r="M74" s="368"/>
      <c r="N74" s="369"/>
      <c r="O74" s="367"/>
      <c r="P74" s="367"/>
      <c r="Q74" s="368"/>
      <c r="R74" s="369"/>
      <c r="S74" s="367"/>
      <c r="T74" s="367"/>
      <c r="U74" s="367"/>
      <c r="V74" s="367"/>
      <c r="W74" s="367"/>
      <c r="X74" s="368"/>
      <c r="Y74" s="369"/>
      <c r="Z74" s="368"/>
    </row>
    <row r="75" spans="1:26" ht="12.75">
      <c r="A75" s="372"/>
      <c r="B75" s="202" t="s">
        <v>55</v>
      </c>
      <c r="C75" s="63">
        <v>17.02</v>
      </c>
      <c r="D75" s="185">
        <v>5000</v>
      </c>
      <c r="E75" s="88">
        <v>60000</v>
      </c>
      <c r="F75" s="88">
        <v>60000</v>
      </c>
      <c r="G75" s="88"/>
      <c r="H75" s="88">
        <f>SUM(D75:G75)</f>
        <v>125000</v>
      </c>
      <c r="I75" s="88"/>
      <c r="J75" s="88"/>
      <c r="K75" s="167">
        <f>(H75/3.12)</f>
        <v>40064.10256410256</v>
      </c>
      <c r="L75" s="369"/>
      <c r="M75" s="368"/>
      <c r="N75" s="369"/>
      <c r="O75" s="367"/>
      <c r="P75" s="367"/>
      <c r="Q75" s="368"/>
      <c r="R75" s="369"/>
      <c r="S75" s="367"/>
      <c r="T75" s="367"/>
      <c r="U75" s="367"/>
      <c r="V75" s="367"/>
      <c r="W75" s="367"/>
      <c r="X75" s="368"/>
      <c r="Y75" s="369"/>
      <c r="Z75" s="368"/>
    </row>
    <row r="76" spans="1:26" ht="12.75">
      <c r="A76" s="375" t="s">
        <v>343</v>
      </c>
      <c r="B76" s="202" t="s">
        <v>312</v>
      </c>
      <c r="C76" s="91">
        <v>21.01</v>
      </c>
      <c r="D76" s="184">
        <v>436000</v>
      </c>
      <c r="E76" s="57">
        <v>390000</v>
      </c>
      <c r="F76" s="57">
        <v>90000</v>
      </c>
      <c r="G76" s="57"/>
      <c r="H76" s="57">
        <f>SUM(D76:G76)</f>
        <v>916000</v>
      </c>
      <c r="I76" s="57"/>
      <c r="J76" s="57"/>
      <c r="K76" s="167">
        <f>(H76/3.12)</f>
        <v>293589.74358974356</v>
      </c>
      <c r="L76" s="369"/>
      <c r="M76" s="368" t="s">
        <v>401</v>
      </c>
      <c r="N76" s="369" t="s">
        <v>401</v>
      </c>
      <c r="O76" s="367" t="s">
        <v>401</v>
      </c>
      <c r="P76" s="367" t="s">
        <v>401</v>
      </c>
      <c r="Q76" s="368" t="s">
        <v>401</v>
      </c>
      <c r="R76" s="369" t="s">
        <v>401</v>
      </c>
      <c r="S76" s="367" t="s">
        <v>401</v>
      </c>
      <c r="T76" s="367" t="s">
        <v>401</v>
      </c>
      <c r="U76" s="367"/>
      <c r="V76" s="367"/>
      <c r="W76" s="367"/>
      <c r="X76" s="368" t="s">
        <v>401</v>
      </c>
      <c r="Y76" s="369"/>
      <c r="Z76" s="368"/>
    </row>
    <row r="77" spans="1:26" ht="12.75">
      <c r="A77" s="375"/>
      <c r="B77" s="202" t="s">
        <v>311</v>
      </c>
      <c r="C77" s="91">
        <v>32.01</v>
      </c>
      <c r="D77" s="184">
        <v>200000</v>
      </c>
      <c r="E77" s="57">
        <v>400000</v>
      </c>
      <c r="F77" s="57">
        <v>200000</v>
      </c>
      <c r="G77" s="57"/>
      <c r="H77" s="57">
        <f>SUM(D77:G77)</f>
        <v>800000</v>
      </c>
      <c r="I77" s="57"/>
      <c r="J77" s="57"/>
      <c r="K77" s="167">
        <f>(H77/3.12)</f>
        <v>256410.2564102564</v>
      </c>
      <c r="L77" s="369"/>
      <c r="M77" s="368"/>
      <c r="N77" s="369"/>
      <c r="O77" s="367"/>
      <c r="P77" s="367"/>
      <c r="Q77" s="368"/>
      <c r="R77" s="369"/>
      <c r="S77" s="367"/>
      <c r="T77" s="367"/>
      <c r="U77" s="367"/>
      <c r="V77" s="367"/>
      <c r="W77" s="367"/>
      <c r="X77" s="368"/>
      <c r="Y77" s="369"/>
      <c r="Z77" s="368"/>
    </row>
    <row r="78" spans="1:26" ht="12.75">
      <c r="A78" s="375"/>
      <c r="B78" s="202" t="s">
        <v>116</v>
      </c>
      <c r="C78" s="91">
        <v>45.01</v>
      </c>
      <c r="D78" s="184"/>
      <c r="E78" s="57">
        <v>15000</v>
      </c>
      <c r="F78" s="57">
        <v>15000</v>
      </c>
      <c r="G78" s="57"/>
      <c r="H78" s="57">
        <f>SUM(D78:G78)</f>
        <v>30000</v>
      </c>
      <c r="I78" s="57"/>
      <c r="J78" s="57"/>
      <c r="K78" s="167">
        <f>(H78/3.12)</f>
        <v>9615.384615384615</v>
      </c>
      <c r="L78" s="369"/>
      <c r="M78" s="368"/>
      <c r="N78" s="369"/>
      <c r="O78" s="367"/>
      <c r="P78" s="367"/>
      <c r="Q78" s="368"/>
      <c r="R78" s="369"/>
      <c r="S78" s="367"/>
      <c r="T78" s="367"/>
      <c r="U78" s="367"/>
      <c r="V78" s="367"/>
      <c r="W78" s="367"/>
      <c r="X78" s="368"/>
      <c r="Y78" s="369"/>
      <c r="Z78" s="368"/>
    </row>
    <row r="79" spans="1:26" ht="12.75">
      <c r="A79" s="375" t="s">
        <v>344</v>
      </c>
      <c r="B79" s="202" t="s">
        <v>21</v>
      </c>
      <c r="C79" s="91">
        <v>45.02</v>
      </c>
      <c r="D79" s="184">
        <v>148200</v>
      </c>
      <c r="E79" s="57"/>
      <c r="F79" s="57"/>
      <c r="G79" s="57"/>
      <c r="H79" s="57">
        <f>SUM(D79:G79)</f>
        <v>148200</v>
      </c>
      <c r="I79" s="57"/>
      <c r="J79" s="57"/>
      <c r="K79" s="167">
        <f>(H79/3.12)</f>
        <v>47500</v>
      </c>
      <c r="L79" s="369"/>
      <c r="M79" s="368" t="s">
        <v>401</v>
      </c>
      <c r="N79" s="369" t="s">
        <v>401</v>
      </c>
      <c r="O79" s="367" t="s">
        <v>401</v>
      </c>
      <c r="P79" s="367" t="s">
        <v>401</v>
      </c>
      <c r="Q79" s="368" t="s">
        <v>401</v>
      </c>
      <c r="R79" s="369" t="s">
        <v>401</v>
      </c>
      <c r="S79" s="367"/>
      <c r="T79" s="367"/>
      <c r="U79" s="367"/>
      <c r="V79" s="367"/>
      <c r="W79" s="367"/>
      <c r="X79" s="368"/>
      <c r="Y79" s="369"/>
      <c r="Z79" s="368"/>
    </row>
    <row r="80" spans="1:26" ht="12.75">
      <c r="A80" s="375"/>
      <c r="B80" s="202"/>
      <c r="C80" s="91"/>
      <c r="D80" s="184"/>
      <c r="E80" s="57"/>
      <c r="F80" s="57"/>
      <c r="G80" s="57"/>
      <c r="H80" s="57"/>
      <c r="I80" s="57"/>
      <c r="J80" s="57"/>
      <c r="K80" s="188"/>
      <c r="L80" s="369"/>
      <c r="M80" s="368"/>
      <c r="N80" s="369"/>
      <c r="O80" s="367"/>
      <c r="P80" s="367"/>
      <c r="Q80" s="368"/>
      <c r="R80" s="369"/>
      <c r="S80" s="367"/>
      <c r="T80" s="367"/>
      <c r="U80" s="367"/>
      <c r="V80" s="367"/>
      <c r="W80" s="367"/>
      <c r="X80" s="368"/>
      <c r="Y80" s="369"/>
      <c r="Z80" s="368"/>
    </row>
    <row r="81" spans="1:26" ht="12.75">
      <c r="A81" s="375"/>
      <c r="B81" s="202" t="s">
        <v>79</v>
      </c>
      <c r="C81" s="91">
        <v>53.01</v>
      </c>
      <c r="D81" s="184">
        <v>3000</v>
      </c>
      <c r="E81" s="57">
        <v>6000</v>
      </c>
      <c r="F81" s="57">
        <v>6000</v>
      </c>
      <c r="G81" s="57"/>
      <c r="H81" s="57">
        <f>SUM(D81:G81)</f>
        <v>15000</v>
      </c>
      <c r="I81" s="57"/>
      <c r="J81" s="57"/>
      <c r="K81" s="167">
        <f>(H81/3.12)</f>
        <v>4807.692307692308</v>
      </c>
      <c r="L81" s="369"/>
      <c r="M81" s="368"/>
      <c r="N81" s="369"/>
      <c r="O81" s="367"/>
      <c r="P81" s="367"/>
      <c r="Q81" s="368"/>
      <c r="R81" s="369"/>
      <c r="S81" s="367"/>
      <c r="T81" s="367"/>
      <c r="U81" s="367"/>
      <c r="V81" s="367"/>
      <c r="W81" s="367"/>
      <c r="X81" s="368"/>
      <c r="Y81" s="369"/>
      <c r="Z81" s="368"/>
    </row>
    <row r="82" spans="1:26" ht="12.75">
      <c r="A82" s="375"/>
      <c r="B82" s="202"/>
      <c r="C82" s="64"/>
      <c r="D82" s="185"/>
      <c r="E82" s="88"/>
      <c r="F82" s="88"/>
      <c r="G82" s="88"/>
      <c r="H82" s="88"/>
      <c r="I82" s="88"/>
      <c r="J82" s="88"/>
      <c r="K82" s="190"/>
      <c r="L82" s="369"/>
      <c r="M82" s="368"/>
      <c r="N82" s="369"/>
      <c r="O82" s="367"/>
      <c r="P82" s="367"/>
      <c r="Q82" s="368"/>
      <c r="R82" s="369"/>
      <c r="S82" s="367"/>
      <c r="T82" s="367"/>
      <c r="U82" s="367"/>
      <c r="V82" s="367"/>
      <c r="W82" s="367"/>
      <c r="X82" s="368"/>
      <c r="Y82" s="369"/>
      <c r="Z82" s="368"/>
    </row>
    <row r="83" spans="1:26" ht="12.75">
      <c r="A83" s="370" t="s">
        <v>346</v>
      </c>
      <c r="B83" s="202"/>
      <c r="C83" s="91"/>
      <c r="D83" s="184"/>
      <c r="E83" s="57"/>
      <c r="F83" s="57"/>
      <c r="G83" s="57"/>
      <c r="H83" s="57"/>
      <c r="I83" s="57"/>
      <c r="J83" s="57"/>
      <c r="K83" s="188"/>
      <c r="L83" s="369" t="s">
        <v>401</v>
      </c>
      <c r="M83" s="368" t="s">
        <v>401</v>
      </c>
      <c r="N83" s="369" t="s">
        <v>401</v>
      </c>
      <c r="O83" s="367" t="s">
        <v>401</v>
      </c>
      <c r="P83" s="367" t="s">
        <v>401</v>
      </c>
      <c r="Q83" s="368" t="s">
        <v>401</v>
      </c>
      <c r="R83" s="369" t="s">
        <v>401</v>
      </c>
      <c r="S83" s="367" t="s">
        <v>401</v>
      </c>
      <c r="T83" s="367" t="s">
        <v>401</v>
      </c>
      <c r="U83" s="367"/>
      <c r="V83" s="367"/>
      <c r="W83" s="367"/>
      <c r="X83" s="368" t="s">
        <v>401</v>
      </c>
      <c r="Y83" s="369"/>
      <c r="Z83" s="368"/>
    </row>
    <row r="84" spans="1:26" ht="12.75">
      <c r="A84" s="371"/>
      <c r="B84" s="202"/>
      <c r="C84" s="91"/>
      <c r="D84" s="184"/>
      <c r="E84" s="57"/>
      <c r="F84" s="57"/>
      <c r="G84" s="57"/>
      <c r="H84" s="57"/>
      <c r="I84" s="57"/>
      <c r="J84" s="57"/>
      <c r="K84" s="188"/>
      <c r="L84" s="369"/>
      <c r="M84" s="368"/>
      <c r="N84" s="369"/>
      <c r="O84" s="367"/>
      <c r="P84" s="367"/>
      <c r="Q84" s="368"/>
      <c r="R84" s="369"/>
      <c r="S84" s="367"/>
      <c r="T84" s="367"/>
      <c r="U84" s="367"/>
      <c r="V84" s="367"/>
      <c r="W84" s="367"/>
      <c r="X84" s="368"/>
      <c r="Y84" s="369"/>
      <c r="Z84" s="368"/>
    </row>
    <row r="85" spans="1:26" ht="12.75">
      <c r="A85" s="371"/>
      <c r="B85" s="202"/>
      <c r="C85" s="64"/>
      <c r="D85" s="185"/>
      <c r="E85" s="88"/>
      <c r="F85" s="88"/>
      <c r="G85" s="88"/>
      <c r="H85" s="88"/>
      <c r="I85" s="88"/>
      <c r="J85" s="88"/>
      <c r="K85" s="190"/>
      <c r="L85" s="369"/>
      <c r="M85" s="368"/>
      <c r="N85" s="369"/>
      <c r="O85" s="367"/>
      <c r="P85" s="367"/>
      <c r="Q85" s="368"/>
      <c r="R85" s="369"/>
      <c r="S85" s="367"/>
      <c r="T85" s="367"/>
      <c r="U85" s="367"/>
      <c r="V85" s="367"/>
      <c r="W85" s="367"/>
      <c r="X85" s="368"/>
      <c r="Y85" s="369"/>
      <c r="Z85" s="368"/>
    </row>
    <row r="86" spans="1:26" ht="12.75">
      <c r="A86" s="372"/>
      <c r="B86" s="203"/>
      <c r="C86" s="53"/>
      <c r="D86" s="185"/>
      <c r="E86" s="57"/>
      <c r="F86" s="88"/>
      <c r="G86" s="53"/>
      <c r="H86" s="57"/>
      <c r="I86" s="53"/>
      <c r="J86" s="53"/>
      <c r="K86" s="230"/>
      <c r="L86" s="369" t="s">
        <v>401</v>
      </c>
      <c r="M86" s="368" t="s">
        <v>401</v>
      </c>
      <c r="N86" s="369" t="s">
        <v>401</v>
      </c>
      <c r="O86" s="367" t="s">
        <v>401</v>
      </c>
      <c r="P86" s="367" t="s">
        <v>401</v>
      </c>
      <c r="Q86" s="368" t="s">
        <v>401</v>
      </c>
      <c r="R86" s="369" t="s">
        <v>401</v>
      </c>
      <c r="S86" s="367" t="s">
        <v>401</v>
      </c>
      <c r="T86" s="367" t="s">
        <v>401</v>
      </c>
      <c r="U86" s="367"/>
      <c r="V86" s="367"/>
      <c r="W86" s="367"/>
      <c r="X86" s="368" t="s">
        <v>401</v>
      </c>
      <c r="Y86" s="369"/>
      <c r="Z86" s="368"/>
    </row>
    <row r="87" spans="1:26" ht="12.75">
      <c r="A87" s="370" t="s">
        <v>347</v>
      </c>
      <c r="B87" s="52"/>
      <c r="C87" s="200"/>
      <c r="D87" s="205"/>
      <c r="E87" s="199"/>
      <c r="F87" s="199"/>
      <c r="G87" s="200"/>
      <c r="H87" s="199"/>
      <c r="I87" s="200"/>
      <c r="J87" s="200"/>
      <c r="K87" s="231"/>
      <c r="L87" s="369"/>
      <c r="M87" s="368"/>
      <c r="N87" s="369"/>
      <c r="O87" s="367"/>
      <c r="P87" s="367"/>
      <c r="Q87" s="368"/>
      <c r="R87" s="369"/>
      <c r="S87" s="367"/>
      <c r="T87" s="367"/>
      <c r="U87" s="367"/>
      <c r="V87" s="367"/>
      <c r="W87" s="367"/>
      <c r="X87" s="368"/>
      <c r="Y87" s="369"/>
      <c r="Z87" s="368"/>
    </row>
    <row r="88" spans="1:26" ht="12.75">
      <c r="A88" s="371"/>
      <c r="B88" s="52"/>
      <c r="C88" s="200"/>
      <c r="D88" s="205"/>
      <c r="E88" s="199"/>
      <c r="F88" s="199"/>
      <c r="G88" s="200"/>
      <c r="H88" s="199"/>
      <c r="I88" s="200"/>
      <c r="J88" s="200"/>
      <c r="K88" s="231"/>
      <c r="L88" s="369"/>
      <c r="M88" s="368"/>
      <c r="N88" s="369"/>
      <c r="O88" s="367"/>
      <c r="P88" s="367"/>
      <c r="Q88" s="368"/>
      <c r="R88" s="369"/>
      <c r="S88" s="367"/>
      <c r="T88" s="367"/>
      <c r="U88" s="367"/>
      <c r="V88" s="367"/>
      <c r="W88" s="367"/>
      <c r="X88" s="368"/>
      <c r="Y88" s="369"/>
      <c r="Z88" s="368"/>
    </row>
    <row r="89" spans="1:26" ht="12.75">
      <c r="A89" s="371"/>
      <c r="B89" s="52"/>
      <c r="C89" s="200"/>
      <c r="D89" s="205"/>
      <c r="E89" s="199"/>
      <c r="F89" s="199"/>
      <c r="G89" s="200"/>
      <c r="H89" s="199"/>
      <c r="I89" s="200"/>
      <c r="J89" s="200"/>
      <c r="K89" s="231"/>
      <c r="L89" s="369"/>
      <c r="M89" s="368"/>
      <c r="N89" s="369"/>
      <c r="O89" s="367"/>
      <c r="P89" s="367"/>
      <c r="Q89" s="368"/>
      <c r="R89" s="369"/>
      <c r="S89" s="367"/>
      <c r="T89" s="367"/>
      <c r="U89" s="367"/>
      <c r="V89" s="367"/>
      <c r="W89" s="367"/>
      <c r="X89" s="368"/>
      <c r="Y89" s="369"/>
      <c r="Z89" s="368"/>
    </row>
    <row r="90" spans="1:26" ht="12.75">
      <c r="A90" s="372"/>
      <c r="B90" s="52"/>
      <c r="C90" s="200"/>
      <c r="D90" s="205"/>
      <c r="E90" s="199"/>
      <c r="F90" s="199"/>
      <c r="G90" s="200"/>
      <c r="H90" s="199"/>
      <c r="I90" s="200"/>
      <c r="J90" s="200"/>
      <c r="K90" s="231"/>
      <c r="L90" s="369" t="s">
        <v>401</v>
      </c>
      <c r="M90" s="368" t="s">
        <v>401</v>
      </c>
      <c r="N90" s="369"/>
      <c r="O90" s="367"/>
      <c r="P90" s="367"/>
      <c r="Q90" s="368"/>
      <c r="R90" s="369"/>
      <c r="S90" s="367"/>
      <c r="T90" s="367"/>
      <c r="U90" s="367"/>
      <c r="V90" s="367"/>
      <c r="W90" s="367"/>
      <c r="X90" s="368"/>
      <c r="Y90" s="369"/>
      <c r="Z90" s="368"/>
    </row>
    <row r="91" spans="1:26" ht="12.75">
      <c r="A91" s="370" t="s">
        <v>445</v>
      </c>
      <c r="B91" s="52"/>
      <c r="C91" s="200"/>
      <c r="D91" s="205"/>
      <c r="E91" s="199"/>
      <c r="F91" s="199"/>
      <c r="G91" s="200"/>
      <c r="H91" s="199"/>
      <c r="I91" s="200"/>
      <c r="J91" s="200"/>
      <c r="K91" s="231"/>
      <c r="L91" s="369"/>
      <c r="M91" s="368"/>
      <c r="N91" s="369"/>
      <c r="O91" s="367"/>
      <c r="P91" s="367"/>
      <c r="Q91" s="368"/>
      <c r="R91" s="369"/>
      <c r="S91" s="367"/>
      <c r="T91" s="367"/>
      <c r="U91" s="367"/>
      <c r="V91" s="367"/>
      <c r="W91" s="367"/>
      <c r="X91" s="368"/>
      <c r="Y91" s="369"/>
      <c r="Z91" s="368"/>
    </row>
    <row r="92" spans="1:26" ht="12.75">
      <c r="A92" s="371"/>
      <c r="B92" s="52"/>
      <c r="C92" s="200"/>
      <c r="D92" s="205"/>
      <c r="E92" s="199"/>
      <c r="F92" s="199"/>
      <c r="G92" s="200"/>
      <c r="H92" s="199"/>
      <c r="I92" s="200"/>
      <c r="J92" s="200"/>
      <c r="K92" s="231"/>
      <c r="L92" s="369"/>
      <c r="M92" s="368"/>
      <c r="N92" s="369"/>
      <c r="O92" s="367"/>
      <c r="P92" s="367"/>
      <c r="Q92" s="368"/>
      <c r="R92" s="369"/>
      <c r="S92" s="367"/>
      <c r="T92" s="367"/>
      <c r="U92" s="367"/>
      <c r="V92" s="367"/>
      <c r="W92" s="367"/>
      <c r="X92" s="368"/>
      <c r="Y92" s="369"/>
      <c r="Z92" s="368"/>
    </row>
    <row r="93" spans="1:26" ht="12.75">
      <c r="A93" s="371"/>
      <c r="B93" s="52"/>
      <c r="C93" s="200"/>
      <c r="D93" s="205"/>
      <c r="E93" s="199"/>
      <c r="F93" s="199"/>
      <c r="G93" s="200"/>
      <c r="H93" s="199"/>
      <c r="I93" s="200"/>
      <c r="J93" s="200"/>
      <c r="K93" s="231"/>
      <c r="L93" s="369"/>
      <c r="M93" s="368"/>
      <c r="N93" s="369"/>
      <c r="O93" s="367"/>
      <c r="P93" s="367"/>
      <c r="Q93" s="368"/>
      <c r="R93" s="369"/>
      <c r="S93" s="367"/>
      <c r="T93" s="367"/>
      <c r="U93" s="367"/>
      <c r="V93" s="367"/>
      <c r="W93" s="367"/>
      <c r="X93" s="368"/>
      <c r="Y93" s="369"/>
      <c r="Z93" s="368"/>
    </row>
    <row r="94" spans="1:26" ht="12.75">
      <c r="A94" s="372"/>
      <c r="B94" s="52"/>
      <c r="C94" s="200"/>
      <c r="D94" s="205"/>
      <c r="E94" s="199"/>
      <c r="F94" s="199"/>
      <c r="G94" s="200"/>
      <c r="H94" s="199"/>
      <c r="I94" s="200"/>
      <c r="J94" s="200"/>
      <c r="K94" s="231"/>
      <c r="L94" s="369" t="s">
        <v>401</v>
      </c>
      <c r="M94" s="368" t="s">
        <v>401</v>
      </c>
      <c r="N94" s="369" t="s">
        <v>401</v>
      </c>
      <c r="O94" s="367" t="s">
        <v>401</v>
      </c>
      <c r="P94" s="367" t="s">
        <v>401</v>
      </c>
      <c r="Q94" s="368" t="s">
        <v>401</v>
      </c>
      <c r="R94" s="369" t="s">
        <v>401</v>
      </c>
      <c r="S94" s="367" t="s">
        <v>401</v>
      </c>
      <c r="T94" s="367" t="s">
        <v>401</v>
      </c>
      <c r="U94" s="367"/>
      <c r="V94" s="367"/>
      <c r="W94" s="367"/>
      <c r="X94" s="368" t="s">
        <v>401</v>
      </c>
      <c r="Y94" s="369"/>
      <c r="Z94" s="368"/>
    </row>
    <row r="95" spans="1:26" ht="12.75">
      <c r="A95" s="370" t="s">
        <v>446</v>
      </c>
      <c r="B95" s="52"/>
      <c r="C95" s="200"/>
      <c r="D95" s="205"/>
      <c r="E95" s="199"/>
      <c r="F95" s="199"/>
      <c r="G95" s="200"/>
      <c r="H95" s="199"/>
      <c r="I95" s="200"/>
      <c r="J95" s="200"/>
      <c r="K95" s="231"/>
      <c r="L95" s="369"/>
      <c r="M95" s="368"/>
      <c r="N95" s="369"/>
      <c r="O95" s="367"/>
      <c r="P95" s="367"/>
      <c r="Q95" s="368"/>
      <c r="R95" s="369"/>
      <c r="S95" s="367"/>
      <c r="T95" s="367"/>
      <c r="U95" s="367"/>
      <c r="V95" s="367"/>
      <c r="W95" s="367"/>
      <c r="X95" s="368"/>
      <c r="Y95" s="369"/>
      <c r="Z95" s="368"/>
    </row>
    <row r="96" spans="1:26" ht="12.75">
      <c r="A96" s="371"/>
      <c r="B96" s="52"/>
      <c r="C96" s="200"/>
      <c r="D96" s="205"/>
      <c r="E96" s="199"/>
      <c r="F96" s="199"/>
      <c r="G96" s="200"/>
      <c r="H96" s="199"/>
      <c r="I96" s="200"/>
      <c r="J96" s="200"/>
      <c r="K96" s="231"/>
      <c r="L96" s="369"/>
      <c r="M96" s="368"/>
      <c r="N96" s="369"/>
      <c r="O96" s="367"/>
      <c r="P96" s="367"/>
      <c r="Q96" s="368"/>
      <c r="R96" s="369"/>
      <c r="S96" s="367"/>
      <c r="T96" s="367"/>
      <c r="U96" s="367"/>
      <c r="V96" s="367"/>
      <c r="W96" s="367"/>
      <c r="X96" s="368"/>
      <c r="Y96" s="369"/>
      <c r="Z96" s="368"/>
    </row>
    <row r="97" spans="1:26" ht="12.75">
      <c r="A97" s="371"/>
      <c r="B97" s="52"/>
      <c r="C97" s="200"/>
      <c r="D97" s="205"/>
      <c r="E97" s="199"/>
      <c r="F97" s="199"/>
      <c r="G97" s="200"/>
      <c r="H97" s="199"/>
      <c r="I97" s="200"/>
      <c r="J97" s="200"/>
      <c r="K97" s="231"/>
      <c r="L97" s="369"/>
      <c r="M97" s="368"/>
      <c r="N97" s="369"/>
      <c r="O97" s="367"/>
      <c r="P97" s="367"/>
      <c r="Q97" s="368"/>
      <c r="R97" s="369"/>
      <c r="S97" s="367"/>
      <c r="T97" s="367"/>
      <c r="U97" s="367"/>
      <c r="V97" s="367"/>
      <c r="W97" s="367"/>
      <c r="X97" s="368"/>
      <c r="Y97" s="369"/>
      <c r="Z97" s="368"/>
    </row>
    <row r="98" spans="1:26" ht="12.75">
      <c r="A98" s="372"/>
      <c r="B98" s="52"/>
      <c r="C98" s="200"/>
      <c r="D98" s="205"/>
      <c r="E98" s="199"/>
      <c r="F98" s="199"/>
      <c r="G98" s="200"/>
      <c r="H98" s="199"/>
      <c r="I98" s="200"/>
      <c r="J98" s="200"/>
      <c r="K98" s="231"/>
      <c r="L98" s="369" t="s">
        <v>401</v>
      </c>
      <c r="M98" s="368" t="s">
        <v>401</v>
      </c>
      <c r="N98" s="369" t="s">
        <v>401</v>
      </c>
      <c r="O98" s="367" t="s">
        <v>401</v>
      </c>
      <c r="P98" s="367" t="s">
        <v>401</v>
      </c>
      <c r="Q98" s="368" t="s">
        <v>401</v>
      </c>
      <c r="R98" s="369" t="s">
        <v>401</v>
      </c>
      <c r="S98" s="367" t="s">
        <v>401</v>
      </c>
      <c r="T98" s="367" t="s">
        <v>401</v>
      </c>
      <c r="U98" s="367"/>
      <c r="V98" s="367"/>
      <c r="W98" s="367"/>
      <c r="X98" s="368" t="s">
        <v>401</v>
      </c>
      <c r="Y98" s="369" t="s">
        <v>401</v>
      </c>
      <c r="Z98" s="368" t="s">
        <v>401</v>
      </c>
    </row>
    <row r="99" spans="1:26" ht="12.75">
      <c r="A99" s="370" t="s">
        <v>447</v>
      </c>
      <c r="B99" s="52"/>
      <c r="C99" s="200"/>
      <c r="D99" s="205"/>
      <c r="E99" s="199"/>
      <c r="F99" s="199"/>
      <c r="G99" s="200"/>
      <c r="H99" s="199"/>
      <c r="I99" s="200"/>
      <c r="J99" s="200"/>
      <c r="K99" s="231"/>
      <c r="L99" s="369"/>
      <c r="M99" s="368"/>
      <c r="N99" s="369"/>
      <c r="O99" s="367"/>
      <c r="P99" s="367"/>
      <c r="Q99" s="368"/>
      <c r="R99" s="369"/>
      <c r="S99" s="367"/>
      <c r="T99" s="367"/>
      <c r="U99" s="367"/>
      <c r="V99" s="367"/>
      <c r="W99" s="367"/>
      <c r="X99" s="368"/>
      <c r="Y99" s="369"/>
      <c r="Z99" s="368"/>
    </row>
    <row r="100" spans="1:26" ht="12.75">
      <c r="A100" s="371"/>
      <c r="B100" s="52"/>
      <c r="C100" s="200"/>
      <c r="D100" s="205"/>
      <c r="E100" s="199"/>
      <c r="F100" s="199"/>
      <c r="G100" s="200"/>
      <c r="H100" s="199"/>
      <c r="I100" s="200"/>
      <c r="J100" s="200"/>
      <c r="K100" s="231"/>
      <c r="L100" s="369"/>
      <c r="M100" s="368"/>
      <c r="N100" s="369"/>
      <c r="O100" s="367"/>
      <c r="P100" s="367"/>
      <c r="Q100" s="368"/>
      <c r="R100" s="369"/>
      <c r="S100" s="367"/>
      <c r="T100" s="367"/>
      <c r="U100" s="367"/>
      <c r="V100" s="367"/>
      <c r="W100" s="367"/>
      <c r="X100" s="368"/>
      <c r="Y100" s="369"/>
      <c r="Z100" s="368"/>
    </row>
    <row r="101" spans="1:26" ht="12.75">
      <c r="A101" s="371"/>
      <c r="B101" s="52"/>
      <c r="C101" s="200"/>
      <c r="D101" s="205"/>
      <c r="E101" s="199"/>
      <c r="F101" s="199"/>
      <c r="G101" s="200"/>
      <c r="H101" s="199"/>
      <c r="I101" s="200"/>
      <c r="J101" s="200"/>
      <c r="K101" s="231"/>
      <c r="L101" s="369"/>
      <c r="M101" s="368"/>
      <c r="N101" s="369"/>
      <c r="O101" s="367"/>
      <c r="P101" s="367"/>
      <c r="Q101" s="368"/>
      <c r="R101" s="369"/>
      <c r="S101" s="367"/>
      <c r="T101" s="367"/>
      <c r="U101" s="367"/>
      <c r="V101" s="367"/>
      <c r="W101" s="367"/>
      <c r="X101" s="368"/>
      <c r="Y101" s="369"/>
      <c r="Z101" s="368"/>
    </row>
    <row r="102" spans="1:26" ht="12.75">
      <c r="A102" s="372"/>
      <c r="B102" s="52"/>
      <c r="C102" s="200"/>
      <c r="D102" s="205"/>
      <c r="E102" s="199"/>
      <c r="F102" s="199"/>
      <c r="G102" s="200"/>
      <c r="H102" s="199"/>
      <c r="I102" s="200"/>
      <c r="J102" s="200"/>
      <c r="K102" s="231"/>
      <c r="L102" s="369" t="s">
        <v>401</v>
      </c>
      <c r="M102" s="368" t="s">
        <v>401</v>
      </c>
      <c r="N102" s="369" t="s">
        <v>401</v>
      </c>
      <c r="O102" s="367" t="s">
        <v>401</v>
      </c>
      <c r="P102" s="367" t="s">
        <v>401</v>
      </c>
      <c r="Q102" s="368" t="s">
        <v>401</v>
      </c>
      <c r="R102" s="369" t="s">
        <v>401</v>
      </c>
      <c r="S102" s="367" t="s">
        <v>401</v>
      </c>
      <c r="T102" s="367" t="s">
        <v>401</v>
      </c>
      <c r="U102" s="367"/>
      <c r="V102" s="367"/>
      <c r="W102" s="367"/>
      <c r="X102" s="368" t="s">
        <v>401</v>
      </c>
      <c r="Y102" s="369"/>
      <c r="Z102" s="368"/>
    </row>
    <row r="103" spans="1:26" ht="12.75">
      <c r="A103" s="370" t="s">
        <v>442</v>
      </c>
      <c r="B103" s="52"/>
      <c r="C103" s="200"/>
      <c r="D103" s="205"/>
      <c r="E103" s="199"/>
      <c r="F103" s="199"/>
      <c r="G103" s="200"/>
      <c r="H103" s="199"/>
      <c r="I103" s="200"/>
      <c r="J103" s="200"/>
      <c r="K103" s="231"/>
      <c r="L103" s="369"/>
      <c r="M103" s="368"/>
      <c r="N103" s="369"/>
      <c r="O103" s="367"/>
      <c r="P103" s="367"/>
      <c r="Q103" s="368"/>
      <c r="R103" s="369"/>
      <c r="S103" s="367"/>
      <c r="T103" s="367"/>
      <c r="U103" s="367"/>
      <c r="V103" s="367"/>
      <c r="W103" s="367"/>
      <c r="X103" s="368"/>
      <c r="Y103" s="369"/>
      <c r="Z103" s="368"/>
    </row>
    <row r="104" spans="1:26" ht="12.75">
      <c r="A104" s="371"/>
      <c r="B104" s="52"/>
      <c r="C104" s="200"/>
      <c r="D104" s="205"/>
      <c r="E104" s="199"/>
      <c r="F104" s="199"/>
      <c r="G104" s="200"/>
      <c r="H104" s="199"/>
      <c r="I104" s="200"/>
      <c r="J104" s="200"/>
      <c r="K104" s="231"/>
      <c r="L104" s="369"/>
      <c r="M104" s="368"/>
      <c r="N104" s="369"/>
      <c r="O104" s="367"/>
      <c r="P104" s="367"/>
      <c r="Q104" s="368"/>
      <c r="R104" s="369"/>
      <c r="S104" s="367"/>
      <c r="T104" s="367"/>
      <c r="U104" s="367"/>
      <c r="V104" s="367"/>
      <c r="W104" s="367"/>
      <c r="X104" s="368"/>
      <c r="Y104" s="369"/>
      <c r="Z104" s="368"/>
    </row>
    <row r="105" spans="1:26" ht="12.75">
      <c r="A105" s="371"/>
      <c r="B105" s="52"/>
      <c r="C105" s="200"/>
      <c r="D105" s="205"/>
      <c r="E105" s="199"/>
      <c r="F105" s="199"/>
      <c r="G105" s="200"/>
      <c r="H105" s="199"/>
      <c r="I105" s="200"/>
      <c r="J105" s="200"/>
      <c r="K105" s="231"/>
      <c r="L105" s="369"/>
      <c r="M105" s="368"/>
      <c r="N105" s="369"/>
      <c r="O105" s="367"/>
      <c r="P105" s="367"/>
      <c r="Q105" s="368"/>
      <c r="R105" s="369"/>
      <c r="S105" s="367"/>
      <c r="T105" s="367"/>
      <c r="U105" s="367"/>
      <c r="V105" s="367"/>
      <c r="W105" s="367"/>
      <c r="X105" s="368"/>
      <c r="Y105" s="369"/>
      <c r="Z105" s="368"/>
    </row>
    <row r="106" spans="1:26" ht="12.75">
      <c r="A106" s="372"/>
      <c r="B106" s="52"/>
      <c r="C106" s="200"/>
      <c r="D106" s="205"/>
      <c r="E106" s="199"/>
      <c r="F106" s="199"/>
      <c r="G106" s="200"/>
      <c r="H106" s="199"/>
      <c r="I106" s="200"/>
      <c r="J106" s="200"/>
      <c r="K106" s="231"/>
      <c r="L106" s="369"/>
      <c r="M106" s="368"/>
      <c r="N106" s="369" t="s">
        <v>401</v>
      </c>
      <c r="O106" s="367" t="s">
        <v>401</v>
      </c>
      <c r="P106" s="367" t="s">
        <v>401</v>
      </c>
      <c r="Q106" s="368" t="s">
        <v>401</v>
      </c>
      <c r="R106" s="369"/>
      <c r="S106" s="367"/>
      <c r="T106" s="367"/>
      <c r="U106" s="367"/>
      <c r="V106" s="367"/>
      <c r="W106" s="367"/>
      <c r="X106" s="368"/>
      <c r="Y106" s="369"/>
      <c r="Z106" s="368"/>
    </row>
    <row r="107" spans="1:26" ht="12.75">
      <c r="A107" s="370" t="s">
        <v>443</v>
      </c>
      <c r="B107" s="52"/>
      <c r="C107" s="200"/>
      <c r="D107" s="205"/>
      <c r="E107" s="199"/>
      <c r="F107" s="199"/>
      <c r="G107" s="200"/>
      <c r="H107" s="199"/>
      <c r="I107" s="200"/>
      <c r="J107" s="200"/>
      <c r="K107" s="231"/>
      <c r="L107" s="369"/>
      <c r="M107" s="368"/>
      <c r="N107" s="369"/>
      <c r="O107" s="367"/>
      <c r="P107" s="367"/>
      <c r="Q107" s="368"/>
      <c r="R107" s="369"/>
      <c r="S107" s="367"/>
      <c r="T107" s="367"/>
      <c r="U107" s="367"/>
      <c r="V107" s="367"/>
      <c r="W107" s="367"/>
      <c r="X107" s="368"/>
      <c r="Y107" s="369"/>
      <c r="Z107" s="368"/>
    </row>
    <row r="108" spans="1:26" ht="12.75">
      <c r="A108" s="371"/>
      <c r="B108" s="52"/>
      <c r="C108" s="200"/>
      <c r="D108" s="205"/>
      <c r="E108" s="199"/>
      <c r="F108" s="199"/>
      <c r="G108" s="200"/>
      <c r="H108" s="199"/>
      <c r="I108" s="200"/>
      <c r="J108" s="200"/>
      <c r="K108" s="231"/>
      <c r="L108" s="369"/>
      <c r="M108" s="368"/>
      <c r="N108" s="369"/>
      <c r="O108" s="367"/>
      <c r="P108" s="367"/>
      <c r="Q108" s="368"/>
      <c r="R108" s="369"/>
      <c r="S108" s="367"/>
      <c r="T108" s="367"/>
      <c r="U108" s="367"/>
      <c r="V108" s="367"/>
      <c r="W108" s="367"/>
      <c r="X108" s="368"/>
      <c r="Y108" s="369"/>
      <c r="Z108" s="368"/>
    </row>
    <row r="109" spans="1:26" ht="12.75">
      <c r="A109" s="371"/>
      <c r="B109" s="52"/>
      <c r="C109" s="200"/>
      <c r="D109" s="205"/>
      <c r="E109" s="199"/>
      <c r="F109" s="199"/>
      <c r="G109" s="200"/>
      <c r="H109" s="199"/>
      <c r="I109" s="200"/>
      <c r="J109" s="200"/>
      <c r="K109" s="231"/>
      <c r="L109" s="369"/>
      <c r="M109" s="368"/>
      <c r="N109" s="369"/>
      <c r="O109" s="367"/>
      <c r="P109" s="367"/>
      <c r="Q109" s="368"/>
      <c r="R109" s="369"/>
      <c r="S109" s="367"/>
      <c r="T109" s="367"/>
      <c r="U109" s="367"/>
      <c r="V109" s="367"/>
      <c r="W109" s="367"/>
      <c r="X109" s="368"/>
      <c r="Y109" s="369"/>
      <c r="Z109" s="368"/>
    </row>
    <row r="110" spans="1:26" ht="12.75">
      <c r="A110" s="372"/>
      <c r="B110" s="52"/>
      <c r="C110" s="200"/>
      <c r="D110" s="205"/>
      <c r="E110" s="199"/>
      <c r="F110" s="199"/>
      <c r="G110" s="200"/>
      <c r="H110" s="199"/>
      <c r="I110" s="200"/>
      <c r="J110" s="200"/>
      <c r="K110" s="231"/>
      <c r="L110" s="369"/>
      <c r="M110" s="368"/>
      <c r="N110" s="369"/>
      <c r="O110" s="367" t="s">
        <v>401</v>
      </c>
      <c r="P110" s="367" t="s">
        <v>401</v>
      </c>
      <c r="Q110" s="368" t="s">
        <v>401</v>
      </c>
      <c r="R110" s="369" t="s">
        <v>401</v>
      </c>
      <c r="S110" s="367" t="s">
        <v>401</v>
      </c>
      <c r="T110" s="367" t="s">
        <v>401</v>
      </c>
      <c r="U110" s="367"/>
      <c r="V110" s="367"/>
      <c r="W110" s="367"/>
      <c r="X110" s="368" t="s">
        <v>401</v>
      </c>
      <c r="Y110" s="369" t="s">
        <v>401</v>
      </c>
      <c r="Z110" s="368"/>
    </row>
    <row r="111" spans="1:26" ht="12.75">
      <c r="A111" s="370" t="s">
        <v>444</v>
      </c>
      <c r="B111" s="52"/>
      <c r="C111" s="200"/>
      <c r="D111" s="205"/>
      <c r="E111" s="199"/>
      <c r="F111" s="199"/>
      <c r="G111" s="200"/>
      <c r="H111" s="199"/>
      <c r="I111" s="200"/>
      <c r="J111" s="200"/>
      <c r="K111" s="231"/>
      <c r="L111" s="369"/>
      <c r="M111" s="368"/>
      <c r="N111" s="369"/>
      <c r="O111" s="367"/>
      <c r="P111" s="367"/>
      <c r="Q111" s="368"/>
      <c r="R111" s="369"/>
      <c r="S111" s="367"/>
      <c r="T111" s="367"/>
      <c r="U111" s="367"/>
      <c r="V111" s="367"/>
      <c r="W111" s="367"/>
      <c r="X111" s="368"/>
      <c r="Y111" s="369"/>
      <c r="Z111" s="368"/>
    </row>
    <row r="112" spans="1:26" ht="12.75">
      <c r="A112" s="371"/>
      <c r="B112" s="52"/>
      <c r="C112" s="200"/>
      <c r="D112" s="205"/>
      <c r="E112" s="199"/>
      <c r="F112" s="199"/>
      <c r="G112" s="200"/>
      <c r="H112" s="199"/>
      <c r="I112" s="200"/>
      <c r="J112" s="200"/>
      <c r="K112" s="231"/>
      <c r="L112" s="369"/>
      <c r="M112" s="368"/>
      <c r="N112" s="369"/>
      <c r="O112" s="367"/>
      <c r="P112" s="367"/>
      <c r="Q112" s="368"/>
      <c r="R112" s="369"/>
      <c r="S112" s="367"/>
      <c r="T112" s="367"/>
      <c r="U112" s="367"/>
      <c r="V112" s="367"/>
      <c r="W112" s="367"/>
      <c r="X112" s="368"/>
      <c r="Y112" s="369"/>
      <c r="Z112" s="368"/>
    </row>
    <row r="113" spans="1:26" ht="12.75">
      <c r="A113" s="371"/>
      <c r="B113" s="52"/>
      <c r="C113" s="200"/>
      <c r="D113" s="205"/>
      <c r="E113" s="199"/>
      <c r="F113" s="199"/>
      <c r="G113" s="200"/>
      <c r="H113" s="199"/>
      <c r="I113" s="200"/>
      <c r="J113" s="200"/>
      <c r="K113" s="231"/>
      <c r="L113" s="369"/>
      <c r="M113" s="368"/>
      <c r="N113" s="369"/>
      <c r="O113" s="367"/>
      <c r="P113" s="367"/>
      <c r="Q113" s="368"/>
      <c r="R113" s="369"/>
      <c r="S113" s="367"/>
      <c r="T113" s="367"/>
      <c r="U113" s="367"/>
      <c r="V113" s="367"/>
      <c r="W113" s="367"/>
      <c r="X113" s="368"/>
      <c r="Y113" s="369"/>
      <c r="Z113" s="368"/>
    </row>
    <row r="114" spans="1:26" ht="12.75">
      <c r="A114" s="372"/>
      <c r="B114" s="52"/>
      <c r="C114" s="200"/>
      <c r="D114" s="205"/>
      <c r="E114" s="199"/>
      <c r="F114" s="199"/>
      <c r="G114" s="200"/>
      <c r="H114" s="199"/>
      <c r="I114" s="200"/>
      <c r="J114" s="200"/>
      <c r="K114" s="231"/>
      <c r="L114" s="369" t="s">
        <v>401</v>
      </c>
      <c r="M114" s="368" t="s">
        <v>401</v>
      </c>
      <c r="N114" s="369" t="s">
        <v>401</v>
      </c>
      <c r="O114" s="367" t="s">
        <v>401</v>
      </c>
      <c r="P114" s="367" t="s">
        <v>401</v>
      </c>
      <c r="Q114" s="368" t="s">
        <v>401</v>
      </c>
      <c r="R114" s="369" t="s">
        <v>401</v>
      </c>
      <c r="S114" s="367" t="s">
        <v>401</v>
      </c>
      <c r="T114" s="367" t="s">
        <v>401</v>
      </c>
      <c r="U114" s="367"/>
      <c r="V114" s="367"/>
      <c r="W114" s="367"/>
      <c r="X114" s="368" t="s">
        <v>401</v>
      </c>
      <c r="Y114" s="369"/>
      <c r="Z114" s="368"/>
    </row>
    <row r="115" spans="1:26" ht="12.75">
      <c r="A115" s="370" t="s">
        <v>348</v>
      </c>
      <c r="B115" s="52"/>
      <c r="C115" s="200"/>
      <c r="D115" s="205"/>
      <c r="E115" s="199"/>
      <c r="F115" s="199"/>
      <c r="G115" s="200"/>
      <c r="H115" s="199"/>
      <c r="I115" s="200"/>
      <c r="J115" s="200"/>
      <c r="K115" s="231"/>
      <c r="L115" s="369"/>
      <c r="M115" s="368"/>
      <c r="N115" s="369"/>
      <c r="O115" s="367"/>
      <c r="P115" s="367"/>
      <c r="Q115" s="368"/>
      <c r="R115" s="369"/>
      <c r="S115" s="367"/>
      <c r="T115" s="367"/>
      <c r="U115" s="367"/>
      <c r="V115" s="367"/>
      <c r="W115" s="367"/>
      <c r="X115" s="368"/>
      <c r="Y115" s="369"/>
      <c r="Z115" s="368"/>
    </row>
    <row r="116" spans="1:26" ht="12.75">
      <c r="A116" s="371"/>
      <c r="B116" s="52"/>
      <c r="C116" s="200"/>
      <c r="D116" s="205"/>
      <c r="E116" s="199"/>
      <c r="F116" s="199"/>
      <c r="G116" s="200"/>
      <c r="H116" s="199"/>
      <c r="I116" s="200"/>
      <c r="J116" s="200"/>
      <c r="K116" s="231"/>
      <c r="L116" s="369"/>
      <c r="M116" s="368"/>
      <c r="N116" s="369"/>
      <c r="O116" s="367"/>
      <c r="P116" s="367"/>
      <c r="Q116" s="368"/>
      <c r="R116" s="369"/>
      <c r="S116" s="367"/>
      <c r="T116" s="367"/>
      <c r="U116" s="367"/>
      <c r="V116" s="367"/>
      <c r="W116" s="367"/>
      <c r="X116" s="368"/>
      <c r="Y116" s="369"/>
      <c r="Z116" s="368"/>
    </row>
    <row r="117" spans="1:26" ht="12.75">
      <c r="A117" s="371"/>
      <c r="B117" s="52"/>
      <c r="C117" s="200"/>
      <c r="D117" s="205"/>
      <c r="E117" s="199"/>
      <c r="F117" s="199"/>
      <c r="G117" s="200"/>
      <c r="H117" s="199"/>
      <c r="I117" s="200"/>
      <c r="J117" s="200"/>
      <c r="K117" s="231"/>
      <c r="L117" s="369"/>
      <c r="M117" s="368"/>
      <c r="N117" s="369"/>
      <c r="O117" s="367"/>
      <c r="P117" s="367"/>
      <c r="Q117" s="368"/>
      <c r="R117" s="369"/>
      <c r="S117" s="367"/>
      <c r="T117" s="367"/>
      <c r="U117" s="367"/>
      <c r="V117" s="367"/>
      <c r="W117" s="367"/>
      <c r="X117" s="368"/>
      <c r="Y117" s="369"/>
      <c r="Z117" s="368"/>
    </row>
    <row r="118" spans="1:11" ht="13.5" thickBot="1">
      <c r="A118" s="372"/>
      <c r="B118" s="52"/>
      <c r="C118" s="18" t="s">
        <v>345</v>
      </c>
      <c r="D118" s="186">
        <f>SUM(D72:D117)</f>
        <v>807400</v>
      </c>
      <c r="E118" s="56">
        <f>SUM(E72:E117)</f>
        <v>949000</v>
      </c>
      <c r="F118" s="56">
        <f>SUM(F72:F117)</f>
        <v>449000</v>
      </c>
      <c r="G118" s="18"/>
      <c r="H118" s="56">
        <f>SUM(H72:H117)</f>
        <v>2205400</v>
      </c>
      <c r="I118" s="97"/>
      <c r="J118" s="97"/>
      <c r="K118" s="208">
        <f>SUM(K72:K117)</f>
        <v>706858.9743589743</v>
      </c>
    </row>
    <row r="119" spans="1:11" ht="13.5" thickBot="1">
      <c r="A119" s="102" t="s">
        <v>349</v>
      </c>
      <c r="B119" s="66"/>
      <c r="C119" s="111"/>
      <c r="D119" s="111"/>
      <c r="E119" s="111"/>
      <c r="F119" s="111"/>
      <c r="G119" s="172"/>
      <c r="H119" s="206">
        <f>SUM(H118)</f>
        <v>2205400</v>
      </c>
      <c r="I119" s="174"/>
      <c r="J119" s="174"/>
      <c r="K119" s="207">
        <f>SUM(K118)</f>
        <v>706858.9743589743</v>
      </c>
    </row>
    <row r="120" ht="13.5" thickBot="1"/>
    <row r="121" spans="1:26" ht="13.5" customHeight="1" thickBot="1">
      <c r="A121" s="343" t="s">
        <v>64</v>
      </c>
      <c r="B121" s="343" t="s">
        <v>33</v>
      </c>
      <c r="C121" s="343" t="s">
        <v>32</v>
      </c>
      <c r="D121" s="343" t="s">
        <v>456</v>
      </c>
      <c r="E121" s="343" t="s">
        <v>457</v>
      </c>
      <c r="F121" s="343" t="s">
        <v>458</v>
      </c>
      <c r="G121" s="345" t="s">
        <v>459</v>
      </c>
      <c r="H121" s="388" t="s">
        <v>80</v>
      </c>
      <c r="I121" s="389"/>
      <c r="J121" s="389"/>
      <c r="K121" s="390"/>
      <c r="L121" s="379" t="s">
        <v>34</v>
      </c>
      <c r="M121" s="380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0"/>
      <c r="Z121" s="382"/>
    </row>
    <row r="122" spans="1:26" ht="13.5" thickBot="1">
      <c r="A122" s="347"/>
      <c r="B122" s="347"/>
      <c r="C122" s="347"/>
      <c r="D122" s="347"/>
      <c r="E122" s="347"/>
      <c r="F122" s="347"/>
      <c r="G122" s="387"/>
      <c r="H122" s="391"/>
      <c r="I122" s="392"/>
      <c r="J122" s="392"/>
      <c r="K122" s="392"/>
      <c r="L122" s="373" t="s">
        <v>456</v>
      </c>
      <c r="M122" s="374"/>
      <c r="N122" s="384" t="s">
        <v>457</v>
      </c>
      <c r="O122" s="381"/>
      <c r="P122" s="381"/>
      <c r="Q122" s="385"/>
      <c r="R122" s="384" t="s">
        <v>458</v>
      </c>
      <c r="S122" s="381"/>
      <c r="T122" s="381"/>
      <c r="U122" s="381"/>
      <c r="V122" s="381"/>
      <c r="W122" s="381"/>
      <c r="X122" s="385"/>
      <c r="Y122" s="373" t="s">
        <v>459</v>
      </c>
      <c r="Z122" s="374"/>
    </row>
    <row r="123" spans="1:26" ht="20.25" customHeight="1" thickBot="1">
      <c r="A123" s="347"/>
      <c r="B123" s="386"/>
      <c r="C123" s="347"/>
      <c r="D123" s="386"/>
      <c r="E123" s="347"/>
      <c r="F123" s="386"/>
      <c r="G123" s="346"/>
      <c r="H123" s="13" t="s">
        <v>58</v>
      </c>
      <c r="I123" s="13" t="s">
        <v>15</v>
      </c>
      <c r="J123" s="13" t="s">
        <v>16</v>
      </c>
      <c r="K123" s="78" t="s">
        <v>42</v>
      </c>
      <c r="L123" s="226" t="s">
        <v>76</v>
      </c>
      <c r="M123" s="227" t="s">
        <v>77</v>
      </c>
      <c r="N123" s="228" t="s">
        <v>78</v>
      </c>
      <c r="O123" s="84" t="s">
        <v>67</v>
      </c>
      <c r="P123" s="82" t="s">
        <v>68</v>
      </c>
      <c r="Q123" s="84" t="s">
        <v>69</v>
      </c>
      <c r="R123" s="82" t="s">
        <v>70</v>
      </c>
      <c r="S123" s="84" t="s">
        <v>71</v>
      </c>
      <c r="T123" s="82" t="s">
        <v>72</v>
      </c>
      <c r="U123" s="83" t="s">
        <v>17</v>
      </c>
      <c r="V123" s="83" t="s">
        <v>18</v>
      </c>
      <c r="W123" s="83" t="s">
        <v>19</v>
      </c>
      <c r="X123" s="84" t="s">
        <v>73</v>
      </c>
      <c r="Y123" s="229" t="s">
        <v>74</v>
      </c>
      <c r="Z123" s="225" t="s">
        <v>75</v>
      </c>
    </row>
    <row r="124" spans="1:26" ht="13.5" thickTop="1">
      <c r="A124" s="370" t="s">
        <v>356</v>
      </c>
      <c r="B124" s="202"/>
      <c r="C124" s="91"/>
      <c r="D124" s="91"/>
      <c r="E124" s="91"/>
      <c r="F124" s="91"/>
      <c r="G124" s="91"/>
      <c r="H124" s="57"/>
      <c r="I124" s="92"/>
      <c r="J124" s="214"/>
      <c r="K124" s="176"/>
      <c r="L124" s="369" t="s">
        <v>401</v>
      </c>
      <c r="M124" s="368" t="s">
        <v>401</v>
      </c>
      <c r="N124" s="369" t="s">
        <v>401</v>
      </c>
      <c r="O124" s="367"/>
      <c r="P124" s="367"/>
      <c r="Q124" s="368"/>
      <c r="R124" s="369"/>
      <c r="S124" s="367"/>
      <c r="T124" s="367"/>
      <c r="U124" s="367"/>
      <c r="V124" s="367"/>
      <c r="W124" s="367"/>
      <c r="X124" s="368"/>
      <c r="Y124" s="369"/>
      <c r="Z124" s="368"/>
    </row>
    <row r="125" spans="1:26" ht="12.75">
      <c r="A125" s="371"/>
      <c r="B125" s="201"/>
      <c r="C125" s="91"/>
      <c r="D125" s="91"/>
      <c r="E125" s="91"/>
      <c r="F125" s="91"/>
      <c r="G125" s="91"/>
      <c r="H125" s="57"/>
      <c r="I125" s="92"/>
      <c r="J125" s="214"/>
      <c r="K125" s="176"/>
      <c r="L125" s="369"/>
      <c r="M125" s="368"/>
      <c r="N125" s="369"/>
      <c r="O125" s="367"/>
      <c r="P125" s="367"/>
      <c r="Q125" s="368"/>
      <c r="R125" s="369"/>
      <c r="S125" s="367"/>
      <c r="T125" s="367"/>
      <c r="U125" s="367"/>
      <c r="V125" s="367"/>
      <c r="W125" s="367"/>
      <c r="X125" s="368"/>
      <c r="Y125" s="369"/>
      <c r="Z125" s="368"/>
    </row>
    <row r="126" spans="1:26" ht="12.75">
      <c r="A126" s="371"/>
      <c r="B126" s="202"/>
      <c r="C126" s="91"/>
      <c r="D126" s="91"/>
      <c r="E126" s="91"/>
      <c r="F126" s="91"/>
      <c r="G126" s="91"/>
      <c r="H126" s="57"/>
      <c r="I126" s="92"/>
      <c r="J126" s="214"/>
      <c r="K126" s="176"/>
      <c r="L126" s="369"/>
      <c r="M126" s="368"/>
      <c r="N126" s="369"/>
      <c r="O126" s="367"/>
      <c r="P126" s="367"/>
      <c r="Q126" s="368"/>
      <c r="R126" s="369"/>
      <c r="S126" s="367"/>
      <c r="T126" s="367"/>
      <c r="U126" s="367"/>
      <c r="V126" s="367"/>
      <c r="W126" s="367"/>
      <c r="X126" s="368"/>
      <c r="Y126" s="369"/>
      <c r="Z126" s="368"/>
    </row>
    <row r="127" spans="1:26" ht="12.75">
      <c r="A127" s="372"/>
      <c r="B127" s="202"/>
      <c r="C127" s="91"/>
      <c r="D127" s="64"/>
      <c r="E127" s="64"/>
      <c r="F127" s="64"/>
      <c r="G127" s="64"/>
      <c r="H127" s="88"/>
      <c r="I127" s="65"/>
      <c r="J127" s="215"/>
      <c r="K127" s="89"/>
      <c r="L127" s="369"/>
      <c r="M127" s="368"/>
      <c r="N127" s="369"/>
      <c r="O127" s="367"/>
      <c r="P127" s="367"/>
      <c r="Q127" s="368"/>
      <c r="R127" s="369"/>
      <c r="S127" s="367"/>
      <c r="T127" s="367"/>
      <c r="U127" s="367"/>
      <c r="V127" s="367"/>
      <c r="W127" s="367"/>
      <c r="X127" s="368"/>
      <c r="Y127" s="369"/>
      <c r="Z127" s="368"/>
    </row>
    <row r="128" spans="1:26" ht="12.75">
      <c r="A128" s="375" t="s">
        <v>350</v>
      </c>
      <c r="B128" s="202" t="s">
        <v>55</v>
      </c>
      <c r="C128" s="63">
        <v>17.02</v>
      </c>
      <c r="D128" s="57">
        <v>250000</v>
      </c>
      <c r="E128" s="57">
        <v>200000</v>
      </c>
      <c r="F128" s="57">
        <v>200000</v>
      </c>
      <c r="G128" s="57">
        <v>100000</v>
      </c>
      <c r="H128" s="57">
        <f>SUM(D128:G128)</f>
        <v>750000</v>
      </c>
      <c r="I128" s="197"/>
      <c r="J128" s="216"/>
      <c r="K128" s="167">
        <f>(H128/3.12)</f>
        <v>240384.61538461538</v>
      </c>
      <c r="L128" s="369"/>
      <c r="M128" s="368" t="s">
        <v>401</v>
      </c>
      <c r="N128" s="369" t="s">
        <v>401</v>
      </c>
      <c r="O128" s="367" t="s">
        <v>401</v>
      </c>
      <c r="P128" s="367"/>
      <c r="Q128" s="368"/>
      <c r="R128" s="369"/>
      <c r="S128" s="367"/>
      <c r="T128" s="367"/>
      <c r="U128" s="367"/>
      <c r="V128" s="367"/>
      <c r="W128" s="367"/>
      <c r="X128" s="368"/>
      <c r="Y128" s="369"/>
      <c r="Z128" s="368"/>
    </row>
    <row r="129" spans="1:26" ht="12.75">
      <c r="A129" s="375"/>
      <c r="B129" s="202" t="s">
        <v>312</v>
      </c>
      <c r="C129" s="91">
        <v>21.01</v>
      </c>
      <c r="D129" s="57">
        <v>50000</v>
      </c>
      <c r="E129" s="57">
        <v>400000</v>
      </c>
      <c r="F129" s="57">
        <v>350000</v>
      </c>
      <c r="G129" s="57">
        <v>175000</v>
      </c>
      <c r="H129" s="57">
        <f>SUM(D129:G129)</f>
        <v>975000</v>
      </c>
      <c r="I129" s="197"/>
      <c r="J129" s="216"/>
      <c r="K129" s="167">
        <f>(H129/3.12)</f>
        <v>312500</v>
      </c>
      <c r="L129" s="369"/>
      <c r="M129" s="368"/>
      <c r="N129" s="369"/>
      <c r="O129" s="367"/>
      <c r="P129" s="367"/>
      <c r="Q129" s="368"/>
      <c r="R129" s="369"/>
      <c r="S129" s="367"/>
      <c r="T129" s="367"/>
      <c r="U129" s="367"/>
      <c r="V129" s="367"/>
      <c r="W129" s="367"/>
      <c r="X129" s="368"/>
      <c r="Y129" s="369"/>
      <c r="Z129" s="368"/>
    </row>
    <row r="130" spans="1:26" ht="12.75">
      <c r="A130" s="383"/>
      <c r="B130" s="202" t="s">
        <v>311</v>
      </c>
      <c r="C130" s="91">
        <v>32.01</v>
      </c>
      <c r="D130" s="57">
        <v>390000</v>
      </c>
      <c r="E130" s="57">
        <v>555000</v>
      </c>
      <c r="F130" s="57">
        <v>555000</v>
      </c>
      <c r="G130" s="57">
        <v>202500</v>
      </c>
      <c r="H130" s="57">
        <f>SUM(D130:G130)</f>
        <v>1702500</v>
      </c>
      <c r="I130" s="197"/>
      <c r="J130" s="216"/>
      <c r="K130" s="167">
        <f>(H130/3.12)</f>
        <v>545673.0769230769</v>
      </c>
      <c r="L130" s="369"/>
      <c r="M130" s="368"/>
      <c r="N130" s="369"/>
      <c r="O130" s="367"/>
      <c r="P130" s="367"/>
      <c r="Q130" s="368"/>
      <c r="R130" s="369"/>
      <c r="S130" s="367"/>
      <c r="T130" s="367"/>
      <c r="U130" s="367"/>
      <c r="V130" s="367"/>
      <c r="W130" s="367"/>
      <c r="X130" s="368"/>
      <c r="Y130" s="369"/>
      <c r="Z130" s="368"/>
    </row>
    <row r="131" spans="1:26" ht="12.75">
      <c r="A131" s="375" t="s">
        <v>351</v>
      </c>
      <c r="B131" s="202"/>
      <c r="C131" s="91"/>
      <c r="D131" s="57"/>
      <c r="E131" s="57"/>
      <c r="F131" s="57"/>
      <c r="G131" s="57"/>
      <c r="H131" s="57"/>
      <c r="I131" s="197"/>
      <c r="J131" s="216"/>
      <c r="K131" s="188"/>
      <c r="L131" s="369"/>
      <c r="M131" s="368" t="s">
        <v>401</v>
      </c>
      <c r="N131" s="369" t="s">
        <v>401</v>
      </c>
      <c r="O131" s="367" t="s">
        <v>401</v>
      </c>
      <c r="P131" s="367" t="s">
        <v>401</v>
      </c>
      <c r="Q131" s="368" t="s">
        <v>401</v>
      </c>
      <c r="R131" s="369" t="s">
        <v>401</v>
      </c>
      <c r="S131" s="367" t="s">
        <v>401</v>
      </c>
      <c r="T131" s="367" t="s">
        <v>401</v>
      </c>
      <c r="U131" s="367"/>
      <c r="V131" s="367"/>
      <c r="W131" s="367"/>
      <c r="X131" s="368" t="s">
        <v>401</v>
      </c>
      <c r="Y131" s="369" t="s">
        <v>401</v>
      </c>
      <c r="Z131" s="368" t="s">
        <v>401</v>
      </c>
    </row>
    <row r="132" spans="1:26" ht="12.75">
      <c r="A132" s="383"/>
      <c r="B132" s="202" t="s">
        <v>21</v>
      </c>
      <c r="C132" s="91">
        <v>45.02</v>
      </c>
      <c r="D132" s="57">
        <v>35000</v>
      </c>
      <c r="E132" s="57">
        <v>35000</v>
      </c>
      <c r="F132" s="57">
        <v>35000</v>
      </c>
      <c r="G132" s="57">
        <v>17500</v>
      </c>
      <c r="H132" s="57">
        <f>SUM(D132:G132)</f>
        <v>122500</v>
      </c>
      <c r="I132" s="197"/>
      <c r="J132" s="216"/>
      <c r="K132" s="167">
        <f>(H132/3.12)</f>
        <v>39262.82051282051</v>
      </c>
      <c r="L132" s="369"/>
      <c r="M132" s="368"/>
      <c r="N132" s="369"/>
      <c r="O132" s="367"/>
      <c r="P132" s="367"/>
      <c r="Q132" s="368"/>
      <c r="R132" s="369"/>
      <c r="S132" s="367"/>
      <c r="T132" s="367"/>
      <c r="U132" s="367"/>
      <c r="V132" s="367"/>
      <c r="W132" s="367"/>
      <c r="X132" s="368"/>
      <c r="Y132" s="369"/>
      <c r="Z132" s="368"/>
    </row>
    <row r="133" spans="1:26" ht="12.75">
      <c r="A133" s="383"/>
      <c r="B133" s="202"/>
      <c r="C133" s="91"/>
      <c r="D133" s="57"/>
      <c r="E133" s="57"/>
      <c r="F133" s="57"/>
      <c r="G133" s="57"/>
      <c r="H133" s="57"/>
      <c r="I133" s="197"/>
      <c r="J133" s="216"/>
      <c r="K133" s="188"/>
      <c r="L133" s="369"/>
      <c r="M133" s="368"/>
      <c r="N133" s="369"/>
      <c r="O133" s="367"/>
      <c r="P133" s="367"/>
      <c r="Q133" s="368"/>
      <c r="R133" s="369"/>
      <c r="S133" s="367"/>
      <c r="T133" s="367"/>
      <c r="U133" s="367"/>
      <c r="V133" s="367"/>
      <c r="W133" s="367"/>
      <c r="X133" s="368"/>
      <c r="Y133" s="369"/>
      <c r="Z133" s="368"/>
    </row>
    <row r="134" spans="1:26" ht="12.75">
      <c r="A134" s="383"/>
      <c r="B134" s="202" t="s">
        <v>79</v>
      </c>
      <c r="C134" s="91">
        <v>53.01</v>
      </c>
      <c r="D134" s="88">
        <v>20000</v>
      </c>
      <c r="E134" s="88">
        <v>20000</v>
      </c>
      <c r="F134" s="88">
        <v>20000</v>
      </c>
      <c r="G134" s="88">
        <v>10000</v>
      </c>
      <c r="H134" s="88">
        <f>SUM(D134:G134)</f>
        <v>70000</v>
      </c>
      <c r="I134" s="204"/>
      <c r="J134" s="217"/>
      <c r="K134" s="167">
        <f>(H134/3.12)</f>
        <v>22435.897435897434</v>
      </c>
      <c r="L134" s="369"/>
      <c r="M134" s="368"/>
      <c r="N134" s="369"/>
      <c r="O134" s="367"/>
      <c r="P134" s="367"/>
      <c r="Q134" s="368"/>
      <c r="R134" s="369"/>
      <c r="S134" s="367"/>
      <c r="T134" s="367"/>
      <c r="U134" s="367"/>
      <c r="V134" s="367"/>
      <c r="W134" s="367"/>
      <c r="X134" s="368"/>
      <c r="Y134" s="369"/>
      <c r="Z134" s="368"/>
    </row>
    <row r="135" spans="1:26" ht="12.75">
      <c r="A135" s="375" t="s">
        <v>352</v>
      </c>
      <c r="B135" s="202"/>
      <c r="C135" s="91"/>
      <c r="D135" s="57"/>
      <c r="E135" s="57"/>
      <c r="F135" s="57"/>
      <c r="G135" s="57"/>
      <c r="H135" s="57"/>
      <c r="I135" s="197"/>
      <c r="J135" s="216"/>
      <c r="K135" s="188"/>
      <c r="L135" s="369"/>
      <c r="M135" s="368" t="s">
        <v>401</v>
      </c>
      <c r="N135" s="369" t="s">
        <v>401</v>
      </c>
      <c r="O135" s="367" t="s">
        <v>401</v>
      </c>
      <c r="P135" s="367" t="s">
        <v>401</v>
      </c>
      <c r="Q135" s="368" t="s">
        <v>401</v>
      </c>
      <c r="R135" s="369" t="s">
        <v>401</v>
      </c>
      <c r="S135" s="367" t="s">
        <v>401</v>
      </c>
      <c r="T135" s="367" t="s">
        <v>401</v>
      </c>
      <c r="U135" s="367"/>
      <c r="V135" s="367"/>
      <c r="W135" s="367"/>
      <c r="X135" s="368" t="s">
        <v>401</v>
      </c>
      <c r="Y135" s="369" t="s">
        <v>401</v>
      </c>
      <c r="Z135" s="368" t="s">
        <v>401</v>
      </c>
    </row>
    <row r="136" spans="1:26" ht="12.75">
      <c r="A136" s="383"/>
      <c r="B136" s="202"/>
      <c r="C136" s="91"/>
      <c r="D136" s="57"/>
      <c r="E136" s="57"/>
      <c r="F136" s="57"/>
      <c r="G136" s="57"/>
      <c r="H136" s="57"/>
      <c r="I136" s="197"/>
      <c r="J136" s="216"/>
      <c r="K136" s="188"/>
      <c r="L136" s="369"/>
      <c r="M136" s="368"/>
      <c r="N136" s="369"/>
      <c r="O136" s="367"/>
      <c r="P136" s="367"/>
      <c r="Q136" s="368"/>
      <c r="R136" s="369"/>
      <c r="S136" s="367"/>
      <c r="T136" s="367"/>
      <c r="U136" s="367"/>
      <c r="V136" s="367"/>
      <c r="W136" s="367"/>
      <c r="X136" s="368"/>
      <c r="Y136" s="369"/>
      <c r="Z136" s="368"/>
    </row>
    <row r="137" spans="1:26" ht="12.75">
      <c r="A137" s="383"/>
      <c r="B137" s="202"/>
      <c r="C137" s="91"/>
      <c r="D137" s="57"/>
      <c r="E137" s="57"/>
      <c r="F137" s="88"/>
      <c r="G137" s="57"/>
      <c r="H137" s="57"/>
      <c r="I137" s="197"/>
      <c r="J137" s="216"/>
      <c r="K137" s="188"/>
      <c r="L137" s="369"/>
      <c r="M137" s="368"/>
      <c r="N137" s="369"/>
      <c r="O137" s="367"/>
      <c r="P137" s="367"/>
      <c r="Q137" s="368"/>
      <c r="R137" s="369"/>
      <c r="S137" s="367"/>
      <c r="T137" s="367"/>
      <c r="U137" s="367"/>
      <c r="V137" s="367"/>
      <c r="W137" s="367"/>
      <c r="X137" s="368"/>
      <c r="Y137" s="369"/>
      <c r="Z137" s="368"/>
    </row>
    <row r="138" spans="1:26" ht="12.75">
      <c r="A138" s="383"/>
      <c r="B138" s="202"/>
      <c r="C138" s="47"/>
      <c r="D138" s="47"/>
      <c r="E138" s="47"/>
      <c r="F138" s="47"/>
      <c r="G138" s="47"/>
      <c r="H138" s="47"/>
      <c r="K138" s="232"/>
      <c r="L138" s="369"/>
      <c r="M138" s="368"/>
      <c r="N138" s="369"/>
      <c r="O138" s="367"/>
      <c r="P138" s="367"/>
      <c r="Q138" s="368"/>
      <c r="R138" s="369"/>
      <c r="S138" s="367"/>
      <c r="T138" s="367"/>
      <c r="U138" s="367"/>
      <c r="V138" s="367"/>
      <c r="W138" s="367"/>
      <c r="X138" s="368"/>
      <c r="Y138" s="369"/>
      <c r="Z138" s="368"/>
    </row>
    <row r="139" spans="1:26" ht="12.75">
      <c r="A139" s="375" t="s">
        <v>353</v>
      </c>
      <c r="B139" s="52"/>
      <c r="C139" s="200"/>
      <c r="D139" s="205"/>
      <c r="E139" s="199"/>
      <c r="F139" s="199"/>
      <c r="G139" s="199"/>
      <c r="H139" s="199"/>
      <c r="I139" s="198"/>
      <c r="J139" s="198"/>
      <c r="K139" s="233"/>
      <c r="L139" s="369"/>
      <c r="M139" s="368" t="s">
        <v>401</v>
      </c>
      <c r="N139" s="369" t="s">
        <v>401</v>
      </c>
      <c r="O139" s="367" t="s">
        <v>401</v>
      </c>
      <c r="P139" s="367"/>
      <c r="Q139" s="368"/>
      <c r="R139" s="369"/>
      <c r="S139" s="367"/>
      <c r="T139" s="367"/>
      <c r="U139" s="367"/>
      <c r="V139" s="367"/>
      <c r="W139" s="367"/>
      <c r="X139" s="368"/>
      <c r="Y139" s="369"/>
      <c r="Z139" s="368"/>
    </row>
    <row r="140" spans="1:26" ht="12.75">
      <c r="A140" s="383"/>
      <c r="B140" s="52"/>
      <c r="C140" s="200"/>
      <c r="D140" s="205"/>
      <c r="E140" s="199"/>
      <c r="F140" s="199"/>
      <c r="G140" s="199"/>
      <c r="H140" s="199"/>
      <c r="I140" s="198"/>
      <c r="J140" s="198"/>
      <c r="K140" s="233"/>
      <c r="L140" s="369"/>
      <c r="M140" s="368"/>
      <c r="N140" s="369"/>
      <c r="O140" s="367"/>
      <c r="P140" s="367"/>
      <c r="Q140" s="368"/>
      <c r="R140" s="369"/>
      <c r="S140" s="367"/>
      <c r="T140" s="367"/>
      <c r="U140" s="367"/>
      <c r="V140" s="367"/>
      <c r="W140" s="367"/>
      <c r="X140" s="368"/>
      <c r="Y140" s="369"/>
      <c r="Z140" s="368"/>
    </row>
    <row r="141" spans="1:26" ht="12.75">
      <c r="A141" s="383"/>
      <c r="B141" s="52"/>
      <c r="C141" s="200"/>
      <c r="D141" s="205"/>
      <c r="E141" s="199"/>
      <c r="F141" s="199"/>
      <c r="G141" s="199"/>
      <c r="H141" s="199"/>
      <c r="I141" s="198"/>
      <c r="J141" s="198"/>
      <c r="K141" s="233"/>
      <c r="L141" s="369"/>
      <c r="M141" s="368"/>
      <c r="N141" s="369"/>
      <c r="O141" s="367"/>
      <c r="P141" s="367"/>
      <c r="Q141" s="368"/>
      <c r="R141" s="369"/>
      <c r="S141" s="367"/>
      <c r="T141" s="367"/>
      <c r="U141" s="367"/>
      <c r="V141" s="367"/>
      <c r="W141" s="367"/>
      <c r="X141" s="368"/>
      <c r="Y141" s="369"/>
      <c r="Z141" s="368"/>
    </row>
    <row r="142" spans="1:26" ht="12.75">
      <c r="A142" s="383"/>
      <c r="B142" s="52"/>
      <c r="C142" s="200"/>
      <c r="D142" s="205"/>
      <c r="E142" s="199"/>
      <c r="F142" s="199"/>
      <c r="G142" s="199"/>
      <c r="H142" s="199"/>
      <c r="I142" s="198"/>
      <c r="J142" s="198"/>
      <c r="K142" s="233"/>
      <c r="L142" s="369"/>
      <c r="M142" s="368"/>
      <c r="N142" s="369"/>
      <c r="O142" s="367"/>
      <c r="P142" s="367"/>
      <c r="Q142" s="368"/>
      <c r="R142" s="369"/>
      <c r="S142" s="367"/>
      <c r="T142" s="367"/>
      <c r="U142" s="367"/>
      <c r="V142" s="367"/>
      <c r="W142" s="367"/>
      <c r="X142" s="368"/>
      <c r="Y142" s="369"/>
      <c r="Z142" s="368"/>
    </row>
    <row r="143" spans="1:26" ht="12.75">
      <c r="A143" s="375" t="s">
        <v>432</v>
      </c>
      <c r="B143" s="52"/>
      <c r="C143" s="200"/>
      <c r="D143" s="205"/>
      <c r="E143" s="199"/>
      <c r="F143" s="199"/>
      <c r="G143" s="199"/>
      <c r="H143" s="199"/>
      <c r="I143" s="198"/>
      <c r="J143" s="198"/>
      <c r="K143" s="233"/>
      <c r="L143" s="369" t="s">
        <v>401</v>
      </c>
      <c r="M143" s="368" t="s">
        <v>401</v>
      </c>
      <c r="N143" s="369" t="s">
        <v>401</v>
      </c>
      <c r="O143" s="367" t="s">
        <v>401</v>
      </c>
      <c r="P143" s="367" t="s">
        <v>401</v>
      </c>
      <c r="Q143" s="368" t="s">
        <v>401</v>
      </c>
      <c r="R143" s="369" t="s">
        <v>401</v>
      </c>
      <c r="S143" s="367"/>
      <c r="T143" s="367"/>
      <c r="U143" s="367"/>
      <c r="V143" s="367"/>
      <c r="W143" s="367"/>
      <c r="X143" s="368"/>
      <c r="Y143" s="369"/>
      <c r="Z143" s="368"/>
    </row>
    <row r="144" spans="1:26" ht="12.75">
      <c r="A144" s="383"/>
      <c r="B144" s="52"/>
      <c r="C144" s="200"/>
      <c r="D144" s="205"/>
      <c r="E144" s="199"/>
      <c r="F144" s="199"/>
      <c r="G144" s="199"/>
      <c r="H144" s="199"/>
      <c r="I144" s="198"/>
      <c r="J144" s="198"/>
      <c r="K144" s="233"/>
      <c r="L144" s="369"/>
      <c r="M144" s="368"/>
      <c r="N144" s="369"/>
      <c r="O144" s="367"/>
      <c r="P144" s="367"/>
      <c r="Q144" s="368"/>
      <c r="R144" s="369"/>
      <c r="S144" s="367"/>
      <c r="T144" s="367"/>
      <c r="U144" s="367"/>
      <c r="V144" s="367"/>
      <c r="W144" s="367"/>
      <c r="X144" s="368"/>
      <c r="Y144" s="369"/>
      <c r="Z144" s="368"/>
    </row>
    <row r="145" spans="1:26" ht="12.75">
      <c r="A145" s="383"/>
      <c r="B145" s="52"/>
      <c r="C145" s="200"/>
      <c r="D145" s="205"/>
      <c r="E145" s="199"/>
      <c r="F145" s="199"/>
      <c r="G145" s="199"/>
      <c r="H145" s="199"/>
      <c r="I145" s="198"/>
      <c r="J145" s="198"/>
      <c r="K145" s="233"/>
      <c r="L145" s="369"/>
      <c r="M145" s="368"/>
      <c r="N145" s="369"/>
      <c r="O145" s="367"/>
      <c r="P145" s="367"/>
      <c r="Q145" s="368"/>
      <c r="R145" s="369"/>
      <c r="S145" s="367"/>
      <c r="T145" s="367"/>
      <c r="U145" s="367"/>
      <c r="V145" s="367"/>
      <c r="W145" s="367"/>
      <c r="X145" s="368"/>
      <c r="Y145" s="369"/>
      <c r="Z145" s="368"/>
    </row>
    <row r="146" spans="1:26" ht="13.5" thickBot="1">
      <c r="A146" s="383"/>
      <c r="B146" s="52"/>
      <c r="C146" s="211" t="s">
        <v>355</v>
      </c>
      <c r="D146" s="209">
        <f>SUM(D128:D145)</f>
        <v>745000</v>
      </c>
      <c r="E146" s="210">
        <f>SUM(E124:E137)</f>
        <v>1210000</v>
      </c>
      <c r="F146" s="210">
        <f>SUM(F124:F137)</f>
        <v>1160000</v>
      </c>
      <c r="G146" s="210">
        <f>SUM(G128:G137)</f>
        <v>505000</v>
      </c>
      <c r="H146" s="210">
        <f>SUM(H124:H137)</f>
        <v>3620000</v>
      </c>
      <c r="I146" s="213"/>
      <c r="J146" s="218"/>
      <c r="K146" s="234">
        <f>SUM(K128:K145)</f>
        <v>1160256.4102564103</v>
      </c>
      <c r="L146" s="378"/>
      <c r="M146" s="377"/>
      <c r="N146" s="378"/>
      <c r="O146" s="376"/>
      <c r="P146" s="376"/>
      <c r="Q146" s="377"/>
      <c r="R146" s="378"/>
      <c r="S146" s="376"/>
      <c r="T146" s="376"/>
      <c r="U146" s="376"/>
      <c r="V146" s="376"/>
      <c r="W146" s="376"/>
      <c r="X146" s="377"/>
      <c r="Y146" s="378"/>
      <c r="Z146" s="377"/>
    </row>
    <row r="147" spans="1:11" ht="13.5" thickBot="1">
      <c r="A147" s="102" t="s">
        <v>354</v>
      </c>
      <c r="B147" s="99"/>
      <c r="C147" s="111"/>
      <c r="D147" s="212"/>
      <c r="E147" s="212"/>
      <c r="F147" s="212"/>
      <c r="G147" s="212"/>
      <c r="H147" s="206">
        <f>SUM(H146)</f>
        <v>3620000</v>
      </c>
      <c r="I147" s="173"/>
      <c r="J147" s="173"/>
      <c r="K147" s="219">
        <f>SUM(K146)</f>
        <v>1160256.4102564103</v>
      </c>
    </row>
    <row r="148" ht="13.5" thickBot="1"/>
    <row r="149" spans="1:26" ht="13.5" customHeight="1" thickBot="1">
      <c r="A149" s="343" t="s">
        <v>64</v>
      </c>
      <c r="B149" s="343" t="s">
        <v>33</v>
      </c>
      <c r="C149" s="393" t="s">
        <v>32</v>
      </c>
      <c r="D149" s="343" t="s">
        <v>456</v>
      </c>
      <c r="E149" s="343" t="s">
        <v>457</v>
      </c>
      <c r="F149" s="343" t="s">
        <v>458</v>
      </c>
      <c r="G149" s="345" t="s">
        <v>459</v>
      </c>
      <c r="H149" s="388" t="s">
        <v>80</v>
      </c>
      <c r="I149" s="389"/>
      <c r="J149" s="389"/>
      <c r="K149" s="390"/>
      <c r="L149" s="379" t="s">
        <v>34</v>
      </c>
      <c r="M149" s="380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0"/>
      <c r="Z149" s="382"/>
    </row>
    <row r="150" spans="1:26" ht="13.5" thickBot="1">
      <c r="A150" s="347"/>
      <c r="B150" s="347"/>
      <c r="C150" s="394"/>
      <c r="D150" s="347"/>
      <c r="E150" s="347"/>
      <c r="F150" s="347"/>
      <c r="G150" s="387"/>
      <c r="H150" s="391"/>
      <c r="I150" s="392"/>
      <c r="J150" s="392"/>
      <c r="K150" s="392"/>
      <c r="L150" s="373" t="s">
        <v>456</v>
      </c>
      <c r="M150" s="374"/>
      <c r="N150" s="384" t="s">
        <v>457</v>
      </c>
      <c r="O150" s="381"/>
      <c r="P150" s="381"/>
      <c r="Q150" s="385"/>
      <c r="R150" s="384" t="s">
        <v>458</v>
      </c>
      <c r="S150" s="381"/>
      <c r="T150" s="381"/>
      <c r="U150" s="381"/>
      <c r="V150" s="381"/>
      <c r="W150" s="381"/>
      <c r="X150" s="385"/>
      <c r="Y150" s="373" t="s">
        <v>459</v>
      </c>
      <c r="Z150" s="374"/>
    </row>
    <row r="151" spans="1:26" ht="21.75" customHeight="1" thickBot="1">
      <c r="A151" s="347"/>
      <c r="B151" s="347"/>
      <c r="C151" s="395"/>
      <c r="D151" s="386"/>
      <c r="E151" s="347"/>
      <c r="F151" s="386"/>
      <c r="G151" s="346"/>
      <c r="H151" s="13" t="s">
        <v>58</v>
      </c>
      <c r="I151" s="13" t="s">
        <v>15</v>
      </c>
      <c r="J151" s="13" t="s">
        <v>16</v>
      </c>
      <c r="K151" s="78" t="s">
        <v>42</v>
      </c>
      <c r="L151" s="226" t="s">
        <v>76</v>
      </c>
      <c r="M151" s="227" t="s">
        <v>77</v>
      </c>
      <c r="N151" s="228" t="s">
        <v>78</v>
      </c>
      <c r="O151" s="84" t="s">
        <v>67</v>
      </c>
      <c r="P151" s="82" t="s">
        <v>68</v>
      </c>
      <c r="Q151" s="84" t="s">
        <v>69</v>
      </c>
      <c r="R151" s="82" t="s">
        <v>70</v>
      </c>
      <c r="S151" s="84" t="s">
        <v>71</v>
      </c>
      <c r="T151" s="82" t="s">
        <v>72</v>
      </c>
      <c r="U151" s="83" t="s">
        <v>17</v>
      </c>
      <c r="V151" s="83" t="s">
        <v>18</v>
      </c>
      <c r="W151" s="83" t="s">
        <v>19</v>
      </c>
      <c r="X151" s="84" t="s">
        <v>73</v>
      </c>
      <c r="Y151" s="229" t="s">
        <v>74</v>
      </c>
      <c r="Z151" s="225" t="s">
        <v>75</v>
      </c>
    </row>
    <row r="152" spans="1:26" ht="13.5" thickTop="1">
      <c r="A152" s="370" t="s">
        <v>357</v>
      </c>
      <c r="B152" s="50"/>
      <c r="C152" s="54"/>
      <c r="D152" s="91"/>
      <c r="E152" s="57"/>
      <c r="F152" s="57"/>
      <c r="G152" s="187"/>
      <c r="H152" s="57"/>
      <c r="I152" s="57"/>
      <c r="J152" s="57"/>
      <c r="K152" s="167"/>
      <c r="L152" s="369" t="s">
        <v>401</v>
      </c>
      <c r="M152" s="368" t="s">
        <v>401</v>
      </c>
      <c r="N152" s="369" t="s">
        <v>401</v>
      </c>
      <c r="O152" s="367" t="s">
        <v>401</v>
      </c>
      <c r="P152" s="367"/>
      <c r="Q152" s="368"/>
      <c r="R152" s="369"/>
      <c r="S152" s="367"/>
      <c r="T152" s="367"/>
      <c r="U152" s="367"/>
      <c r="V152" s="367"/>
      <c r="W152" s="367"/>
      <c r="X152" s="368"/>
      <c r="Y152" s="369"/>
      <c r="Z152" s="368"/>
    </row>
    <row r="153" spans="1:26" ht="12.75">
      <c r="A153" s="371"/>
      <c r="B153" s="48" t="s">
        <v>57</v>
      </c>
      <c r="C153" s="54">
        <v>15.01</v>
      </c>
      <c r="D153" s="184">
        <v>18000</v>
      </c>
      <c r="E153" s="57"/>
      <c r="F153" s="57"/>
      <c r="G153" s="187"/>
      <c r="H153" s="57">
        <f>SUM(D153:G153)</f>
        <v>18000</v>
      </c>
      <c r="I153" s="57"/>
      <c r="J153" s="57"/>
      <c r="K153" s="167">
        <f>(H153/3.12)</f>
        <v>5769.230769230769</v>
      </c>
      <c r="L153" s="369"/>
      <c r="M153" s="368"/>
      <c r="N153" s="369"/>
      <c r="O153" s="367"/>
      <c r="P153" s="367"/>
      <c r="Q153" s="368"/>
      <c r="R153" s="369"/>
      <c r="S153" s="367"/>
      <c r="T153" s="367"/>
      <c r="U153" s="367"/>
      <c r="V153" s="367"/>
      <c r="W153" s="367"/>
      <c r="X153" s="368"/>
      <c r="Y153" s="369"/>
      <c r="Z153" s="368"/>
    </row>
    <row r="154" spans="1:26" ht="12.75">
      <c r="A154" s="371"/>
      <c r="B154" s="48"/>
      <c r="C154" s="54"/>
      <c r="D154" s="184"/>
      <c r="E154" s="57"/>
      <c r="F154" s="57"/>
      <c r="G154" s="187"/>
      <c r="H154" s="57"/>
      <c r="I154" s="57"/>
      <c r="J154" s="57"/>
      <c r="K154" s="188"/>
      <c r="L154" s="369"/>
      <c r="M154" s="368"/>
      <c r="N154" s="369"/>
      <c r="O154" s="367"/>
      <c r="P154" s="367"/>
      <c r="Q154" s="368"/>
      <c r="R154" s="369"/>
      <c r="S154" s="367"/>
      <c r="T154" s="367"/>
      <c r="U154" s="367"/>
      <c r="V154" s="367"/>
      <c r="W154" s="367"/>
      <c r="X154" s="368"/>
      <c r="Y154" s="369"/>
      <c r="Z154" s="368"/>
    </row>
    <row r="155" spans="1:26" ht="12.75">
      <c r="A155" s="372"/>
      <c r="B155" s="48" t="s">
        <v>55</v>
      </c>
      <c r="C155" s="94">
        <v>17.02</v>
      </c>
      <c r="D155" s="185">
        <v>25500</v>
      </c>
      <c r="E155" s="88">
        <v>48000</v>
      </c>
      <c r="F155" s="88">
        <v>60000</v>
      </c>
      <c r="G155" s="189">
        <v>45000</v>
      </c>
      <c r="H155" s="88">
        <f>SUM(D155:G155)</f>
        <v>178500</v>
      </c>
      <c r="I155" s="88"/>
      <c r="J155" s="88"/>
      <c r="K155" s="167">
        <f>(H155/3.12)</f>
        <v>57211.53846153846</v>
      </c>
      <c r="L155" s="369"/>
      <c r="M155" s="368"/>
      <c r="N155" s="369"/>
      <c r="O155" s="367"/>
      <c r="P155" s="367"/>
      <c r="Q155" s="368"/>
      <c r="R155" s="369"/>
      <c r="S155" s="367"/>
      <c r="T155" s="367"/>
      <c r="U155" s="367"/>
      <c r="V155" s="367"/>
      <c r="W155" s="367"/>
      <c r="X155" s="368"/>
      <c r="Y155" s="369"/>
      <c r="Z155" s="368"/>
    </row>
    <row r="156" spans="1:26" ht="12.75">
      <c r="A156" s="375" t="s">
        <v>0</v>
      </c>
      <c r="B156" s="48"/>
      <c r="C156" s="54"/>
      <c r="D156" s="184"/>
      <c r="E156" s="57"/>
      <c r="F156" s="57"/>
      <c r="G156" s="187"/>
      <c r="H156" s="57"/>
      <c r="I156" s="57"/>
      <c r="J156" s="57"/>
      <c r="K156" s="167"/>
      <c r="L156" s="369" t="s">
        <v>401</v>
      </c>
      <c r="M156" s="368" t="s">
        <v>401</v>
      </c>
      <c r="N156" s="369" t="s">
        <v>401</v>
      </c>
      <c r="O156" s="367" t="s">
        <v>401</v>
      </c>
      <c r="P156" s="367" t="s">
        <v>401</v>
      </c>
      <c r="Q156" s="368"/>
      <c r="R156" s="369"/>
      <c r="S156" s="367"/>
      <c r="T156" s="367"/>
      <c r="U156" s="367"/>
      <c r="V156" s="367"/>
      <c r="W156" s="367"/>
      <c r="X156" s="368"/>
      <c r="Y156" s="369"/>
      <c r="Z156" s="368"/>
    </row>
    <row r="157" spans="1:26" ht="12.75">
      <c r="A157" s="375"/>
      <c r="B157" s="48"/>
      <c r="C157" s="54"/>
      <c r="D157" s="184"/>
      <c r="E157" s="57"/>
      <c r="F157" s="57"/>
      <c r="G157" s="187"/>
      <c r="H157" s="57"/>
      <c r="I157" s="57"/>
      <c r="J157" s="57"/>
      <c r="K157" s="167"/>
      <c r="L157" s="369"/>
      <c r="M157" s="368"/>
      <c r="N157" s="369"/>
      <c r="O157" s="367"/>
      <c r="P157" s="367"/>
      <c r="Q157" s="368"/>
      <c r="R157" s="369"/>
      <c r="S157" s="367"/>
      <c r="T157" s="367"/>
      <c r="U157" s="367"/>
      <c r="V157" s="367"/>
      <c r="W157" s="367"/>
      <c r="X157" s="368"/>
      <c r="Y157" s="369"/>
      <c r="Z157" s="368"/>
    </row>
    <row r="158" spans="1:26" ht="12.75">
      <c r="A158" s="383"/>
      <c r="B158" s="48"/>
      <c r="C158" s="54"/>
      <c r="D158" s="184"/>
      <c r="E158" s="57"/>
      <c r="F158" s="57"/>
      <c r="G158" s="187"/>
      <c r="H158" s="57"/>
      <c r="I158" s="57"/>
      <c r="J158" s="57"/>
      <c r="K158" s="167"/>
      <c r="L158" s="369"/>
      <c r="M158" s="368"/>
      <c r="N158" s="369"/>
      <c r="O158" s="367"/>
      <c r="P158" s="367"/>
      <c r="Q158" s="368"/>
      <c r="R158" s="369"/>
      <c r="S158" s="367"/>
      <c r="T158" s="367"/>
      <c r="U158" s="367"/>
      <c r="V158" s="367"/>
      <c r="W158" s="367"/>
      <c r="X158" s="368"/>
      <c r="Y158" s="369"/>
      <c r="Z158" s="368"/>
    </row>
    <row r="159" spans="1:26" ht="12.75">
      <c r="A159" s="375" t="s">
        <v>358</v>
      </c>
      <c r="B159" s="48" t="s">
        <v>312</v>
      </c>
      <c r="C159" s="54">
        <v>21.01</v>
      </c>
      <c r="D159" s="184">
        <v>60000</v>
      </c>
      <c r="E159" s="57"/>
      <c r="F159" s="57"/>
      <c r="G159" s="187"/>
      <c r="H159" s="57">
        <f>SUM(D159:G159)</f>
        <v>60000</v>
      </c>
      <c r="I159" s="57"/>
      <c r="J159" s="57"/>
      <c r="K159" s="167">
        <f>(H159/3.12)</f>
        <v>19230.76923076923</v>
      </c>
      <c r="L159" s="369"/>
      <c r="M159" s="368"/>
      <c r="N159" s="369"/>
      <c r="O159" s="367" t="s">
        <v>401</v>
      </c>
      <c r="P159" s="367" t="s">
        <v>401</v>
      </c>
      <c r="Q159" s="368" t="s">
        <v>401</v>
      </c>
      <c r="R159" s="369" t="s">
        <v>401</v>
      </c>
      <c r="S159" s="367" t="s">
        <v>401</v>
      </c>
      <c r="T159" s="367"/>
      <c r="U159" s="367"/>
      <c r="V159" s="367"/>
      <c r="W159" s="367"/>
      <c r="X159" s="368"/>
      <c r="Y159" s="369"/>
      <c r="Z159" s="368"/>
    </row>
    <row r="160" spans="1:26" ht="12.75">
      <c r="A160" s="375"/>
      <c r="B160" s="48"/>
      <c r="C160" s="54"/>
      <c r="D160" s="184"/>
      <c r="E160" s="57"/>
      <c r="F160" s="57"/>
      <c r="G160" s="187"/>
      <c r="H160" s="57"/>
      <c r="I160" s="57"/>
      <c r="J160" s="57"/>
      <c r="K160" s="167"/>
      <c r="L160" s="369"/>
      <c r="M160" s="368"/>
      <c r="N160" s="369"/>
      <c r="O160" s="367"/>
      <c r="P160" s="367"/>
      <c r="Q160" s="368"/>
      <c r="R160" s="369"/>
      <c r="S160" s="367"/>
      <c r="T160" s="367"/>
      <c r="U160" s="367"/>
      <c r="V160" s="367"/>
      <c r="W160" s="367"/>
      <c r="X160" s="368"/>
      <c r="Y160" s="369"/>
      <c r="Z160" s="368"/>
    </row>
    <row r="161" spans="1:26" ht="12.75">
      <c r="A161" s="383"/>
      <c r="B161" s="48"/>
      <c r="C161" s="54"/>
      <c r="D161" s="184"/>
      <c r="E161" s="57"/>
      <c r="F161" s="57"/>
      <c r="G161" s="187"/>
      <c r="H161" s="57"/>
      <c r="I161" s="57"/>
      <c r="J161" s="57"/>
      <c r="K161" s="167"/>
      <c r="L161" s="369"/>
      <c r="M161" s="368"/>
      <c r="N161" s="369"/>
      <c r="O161" s="367"/>
      <c r="P161" s="367"/>
      <c r="Q161" s="368"/>
      <c r="R161" s="369"/>
      <c r="S161" s="367"/>
      <c r="T161" s="367"/>
      <c r="U161" s="367"/>
      <c r="V161" s="367"/>
      <c r="W161" s="367"/>
      <c r="X161" s="368"/>
      <c r="Y161" s="369"/>
      <c r="Z161" s="368"/>
    </row>
    <row r="162" spans="1:26" ht="12.75">
      <c r="A162" s="375" t="s">
        <v>359</v>
      </c>
      <c r="B162" s="48" t="s">
        <v>21</v>
      </c>
      <c r="C162" s="54">
        <v>45.02</v>
      </c>
      <c r="D162" s="184"/>
      <c r="E162" s="57">
        <v>640000</v>
      </c>
      <c r="F162" s="57"/>
      <c r="G162" s="187"/>
      <c r="H162" s="57">
        <f>SUM(D162:G162)</f>
        <v>640000</v>
      </c>
      <c r="I162" s="57"/>
      <c r="J162" s="57"/>
      <c r="K162" s="167">
        <f>(H162/3.12)</f>
        <v>205128.20512820513</v>
      </c>
      <c r="L162" s="369"/>
      <c r="M162" s="368"/>
      <c r="N162" s="369"/>
      <c r="O162" s="367"/>
      <c r="P162" s="367"/>
      <c r="Q162" s="368" t="s">
        <v>401</v>
      </c>
      <c r="R162" s="369" t="s">
        <v>401</v>
      </c>
      <c r="S162" s="367" t="s">
        <v>401</v>
      </c>
      <c r="T162" s="367" t="s">
        <v>401</v>
      </c>
      <c r="U162" s="367"/>
      <c r="V162" s="367"/>
      <c r="W162" s="367"/>
      <c r="X162" s="368" t="s">
        <v>401</v>
      </c>
      <c r="Y162" s="369" t="s">
        <v>401</v>
      </c>
      <c r="Z162" s="368"/>
    </row>
    <row r="163" spans="1:26" ht="12.75">
      <c r="A163" s="383"/>
      <c r="B163" s="48"/>
      <c r="C163" s="54"/>
      <c r="D163" s="184"/>
      <c r="E163" s="57"/>
      <c r="F163" s="57"/>
      <c r="G163" s="187"/>
      <c r="H163" s="57"/>
      <c r="I163" s="57"/>
      <c r="J163" s="57"/>
      <c r="K163" s="188"/>
      <c r="L163" s="369"/>
      <c r="M163" s="368"/>
      <c r="N163" s="369"/>
      <c r="O163" s="367"/>
      <c r="P163" s="367"/>
      <c r="Q163" s="368"/>
      <c r="R163" s="369"/>
      <c r="S163" s="367"/>
      <c r="T163" s="367"/>
      <c r="U163" s="367"/>
      <c r="V163" s="367"/>
      <c r="W163" s="367"/>
      <c r="X163" s="368"/>
      <c r="Y163" s="369"/>
      <c r="Z163" s="368"/>
    </row>
    <row r="164" spans="1:26" ht="12.75">
      <c r="A164" s="383"/>
      <c r="B164" s="48"/>
      <c r="C164" s="54"/>
      <c r="D164" s="184"/>
      <c r="E164" s="57"/>
      <c r="F164" s="57"/>
      <c r="G164" s="187"/>
      <c r="H164" s="57"/>
      <c r="I164" s="57"/>
      <c r="J164" s="57"/>
      <c r="K164" s="167"/>
      <c r="L164" s="369"/>
      <c r="M164" s="368"/>
      <c r="N164" s="369"/>
      <c r="O164" s="367"/>
      <c r="P164" s="367"/>
      <c r="Q164" s="368"/>
      <c r="R164" s="369"/>
      <c r="S164" s="367"/>
      <c r="T164" s="367"/>
      <c r="U164" s="367"/>
      <c r="V164" s="367"/>
      <c r="W164" s="367"/>
      <c r="X164" s="368"/>
      <c r="Y164" s="369"/>
      <c r="Z164" s="368"/>
    </row>
    <row r="165" spans="1:26" ht="12.75">
      <c r="A165" s="383"/>
      <c r="B165" s="48"/>
      <c r="C165" s="90"/>
      <c r="D165" s="185"/>
      <c r="E165" s="88"/>
      <c r="F165" s="88"/>
      <c r="G165" s="189"/>
      <c r="H165" s="88"/>
      <c r="I165" s="88"/>
      <c r="J165" s="88"/>
      <c r="K165" s="190"/>
      <c r="L165" s="369"/>
      <c r="M165" s="368"/>
      <c r="N165" s="369"/>
      <c r="O165" s="367"/>
      <c r="P165" s="367"/>
      <c r="Q165" s="368"/>
      <c r="R165" s="369"/>
      <c r="S165" s="367"/>
      <c r="T165" s="367"/>
      <c r="U165" s="367"/>
      <c r="V165" s="367"/>
      <c r="W165" s="367"/>
      <c r="X165" s="368"/>
      <c r="Y165" s="369"/>
      <c r="Z165" s="368"/>
    </row>
    <row r="166" spans="1:26" ht="12.75">
      <c r="A166" s="370" t="s">
        <v>360</v>
      </c>
      <c r="B166" s="48"/>
      <c r="C166" s="54"/>
      <c r="D166" s="184"/>
      <c r="E166" s="57"/>
      <c r="F166" s="57"/>
      <c r="G166" s="187"/>
      <c r="H166" s="57"/>
      <c r="I166" s="57"/>
      <c r="J166" s="57"/>
      <c r="K166" s="188"/>
      <c r="L166" s="369"/>
      <c r="M166" s="368"/>
      <c r="N166" s="369"/>
      <c r="O166" s="367"/>
      <c r="P166" s="367" t="s">
        <v>401</v>
      </c>
      <c r="Q166" s="368" t="s">
        <v>401</v>
      </c>
      <c r="R166" s="369" t="s">
        <v>401</v>
      </c>
      <c r="S166" s="367" t="s">
        <v>401</v>
      </c>
      <c r="T166" s="367" t="s">
        <v>401</v>
      </c>
      <c r="U166" s="367"/>
      <c r="V166" s="367"/>
      <c r="W166" s="367"/>
      <c r="X166" s="368" t="s">
        <v>401</v>
      </c>
      <c r="Y166" s="369" t="s">
        <v>401</v>
      </c>
      <c r="Z166" s="368"/>
    </row>
    <row r="167" spans="1:26" ht="12.75">
      <c r="A167" s="371"/>
      <c r="B167" s="48"/>
      <c r="C167" s="54"/>
      <c r="D167" s="184"/>
      <c r="E167" s="57"/>
      <c r="F167" s="57"/>
      <c r="G167" s="187"/>
      <c r="H167" s="57"/>
      <c r="I167" s="57"/>
      <c r="J167" s="57"/>
      <c r="K167" s="188"/>
      <c r="L167" s="369"/>
      <c r="M167" s="368"/>
      <c r="N167" s="369"/>
      <c r="O167" s="367"/>
      <c r="P167" s="367"/>
      <c r="Q167" s="368"/>
      <c r="R167" s="369"/>
      <c r="S167" s="367"/>
      <c r="T167" s="367"/>
      <c r="U167" s="367"/>
      <c r="V167" s="367"/>
      <c r="W167" s="367"/>
      <c r="X167" s="368"/>
      <c r="Y167" s="369"/>
      <c r="Z167" s="368"/>
    </row>
    <row r="168" spans="1:26" ht="13.5" thickBot="1">
      <c r="A168" s="371"/>
      <c r="B168" s="48"/>
      <c r="C168" s="90"/>
      <c r="D168" s="185"/>
      <c r="E168" s="88"/>
      <c r="F168" s="88"/>
      <c r="G168" s="189"/>
      <c r="H168" s="88"/>
      <c r="I168" s="88"/>
      <c r="J168" s="88"/>
      <c r="K168" s="190"/>
      <c r="L168" s="378"/>
      <c r="M168" s="377"/>
      <c r="N168" s="378"/>
      <c r="O168" s="376"/>
      <c r="P168" s="376"/>
      <c r="Q168" s="377"/>
      <c r="R168" s="378"/>
      <c r="S168" s="376"/>
      <c r="T168" s="376"/>
      <c r="U168" s="376"/>
      <c r="V168" s="376"/>
      <c r="W168" s="376"/>
      <c r="X168" s="377"/>
      <c r="Y168" s="378"/>
      <c r="Z168" s="377"/>
    </row>
    <row r="169" spans="1:11" ht="13.5" thickBot="1">
      <c r="A169" s="372"/>
      <c r="B169" s="49"/>
      <c r="C169" s="110" t="s">
        <v>2</v>
      </c>
      <c r="D169" s="186">
        <f>SUM(D153:D168)</f>
        <v>103500</v>
      </c>
      <c r="E169" s="191">
        <f>SUM(E152:E168)</f>
        <v>688000</v>
      </c>
      <c r="F169" s="56">
        <f>SUM(F152:F168)</f>
        <v>60000</v>
      </c>
      <c r="G169" s="98">
        <f>SUM(G155:G168)</f>
        <v>45000</v>
      </c>
      <c r="H169" s="96">
        <f>SUM(H152:H168)</f>
        <v>896500</v>
      </c>
      <c r="I169" s="97"/>
      <c r="J169" s="97"/>
      <c r="K169" s="169">
        <f>SUM(K153:K168)</f>
        <v>287339.74358974356</v>
      </c>
    </row>
    <row r="170" spans="1:11" ht="13.5" thickBot="1">
      <c r="A170" s="102" t="s">
        <v>1</v>
      </c>
      <c r="B170" s="66"/>
      <c r="C170" s="100"/>
      <c r="D170" s="111"/>
      <c r="E170" s="100"/>
      <c r="F170" s="111"/>
      <c r="G170" s="171"/>
      <c r="H170" s="173">
        <f>SUM(H169)</f>
        <v>896500</v>
      </c>
      <c r="I170" s="174"/>
      <c r="J170" s="174"/>
      <c r="K170" s="175">
        <f>SUM(K169)</f>
        <v>287339.74358974356</v>
      </c>
    </row>
    <row r="171" ht="13.5" thickBot="1"/>
    <row r="172" spans="1:26" ht="13.5" customHeight="1" thickBot="1">
      <c r="A172" s="343" t="s">
        <v>64</v>
      </c>
      <c r="B172" s="343" t="s">
        <v>33</v>
      </c>
      <c r="C172" s="393" t="s">
        <v>32</v>
      </c>
      <c r="D172" s="343" t="s">
        <v>456</v>
      </c>
      <c r="E172" s="343" t="s">
        <v>457</v>
      </c>
      <c r="F172" s="343" t="s">
        <v>458</v>
      </c>
      <c r="G172" s="345" t="s">
        <v>459</v>
      </c>
      <c r="H172" s="388" t="s">
        <v>80</v>
      </c>
      <c r="I172" s="389"/>
      <c r="J172" s="389"/>
      <c r="K172" s="390"/>
      <c r="L172" s="379" t="s">
        <v>34</v>
      </c>
      <c r="M172" s="380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0"/>
      <c r="Z172" s="382"/>
    </row>
    <row r="173" spans="1:26" ht="13.5" thickBot="1">
      <c r="A173" s="347"/>
      <c r="B173" s="347"/>
      <c r="C173" s="394"/>
      <c r="D173" s="347"/>
      <c r="E173" s="347"/>
      <c r="F173" s="347"/>
      <c r="G173" s="387"/>
      <c r="H173" s="391"/>
      <c r="I173" s="392"/>
      <c r="J173" s="392"/>
      <c r="K173" s="392"/>
      <c r="L173" s="373" t="s">
        <v>456</v>
      </c>
      <c r="M173" s="374"/>
      <c r="N173" s="384" t="s">
        <v>457</v>
      </c>
      <c r="O173" s="381"/>
      <c r="P173" s="381"/>
      <c r="Q173" s="385"/>
      <c r="R173" s="384" t="s">
        <v>458</v>
      </c>
      <c r="S173" s="381"/>
      <c r="T173" s="381"/>
      <c r="U173" s="381"/>
      <c r="V173" s="381"/>
      <c r="W173" s="381"/>
      <c r="X173" s="385"/>
      <c r="Y173" s="373" t="s">
        <v>459</v>
      </c>
      <c r="Z173" s="374"/>
    </row>
    <row r="174" spans="1:26" ht="24.75" customHeight="1" thickBot="1">
      <c r="A174" s="347"/>
      <c r="B174" s="347"/>
      <c r="C174" s="395"/>
      <c r="D174" s="386"/>
      <c r="E174" s="347"/>
      <c r="F174" s="386"/>
      <c r="G174" s="346"/>
      <c r="H174" s="13" t="s">
        <v>58</v>
      </c>
      <c r="I174" s="13" t="s">
        <v>15</v>
      </c>
      <c r="J174" s="13" t="s">
        <v>16</v>
      </c>
      <c r="K174" s="78" t="s">
        <v>42</v>
      </c>
      <c r="L174" s="226" t="s">
        <v>76</v>
      </c>
      <c r="M174" s="227" t="s">
        <v>77</v>
      </c>
      <c r="N174" s="228" t="s">
        <v>78</v>
      </c>
      <c r="O174" s="84" t="s">
        <v>67</v>
      </c>
      <c r="P174" s="82" t="s">
        <v>68</v>
      </c>
      <c r="Q174" s="84" t="s">
        <v>69</v>
      </c>
      <c r="R174" s="82" t="s">
        <v>70</v>
      </c>
      <c r="S174" s="84" t="s">
        <v>71</v>
      </c>
      <c r="T174" s="82" t="s">
        <v>72</v>
      </c>
      <c r="U174" s="83" t="s">
        <v>17</v>
      </c>
      <c r="V174" s="83" t="s">
        <v>18</v>
      </c>
      <c r="W174" s="83" t="s">
        <v>19</v>
      </c>
      <c r="X174" s="84" t="s">
        <v>73</v>
      </c>
      <c r="Y174" s="229" t="s">
        <v>74</v>
      </c>
      <c r="Z174" s="225" t="s">
        <v>75</v>
      </c>
    </row>
    <row r="175" spans="1:26" ht="13.5" thickTop="1">
      <c r="A175" s="370" t="s">
        <v>3</v>
      </c>
      <c r="B175" s="50"/>
      <c r="C175" s="54"/>
      <c r="D175" s="91"/>
      <c r="E175" s="57"/>
      <c r="F175" s="57"/>
      <c r="G175" s="187"/>
      <c r="H175" s="57"/>
      <c r="I175" s="57"/>
      <c r="J175" s="57"/>
      <c r="K175" s="167"/>
      <c r="L175" s="369" t="s">
        <v>401</v>
      </c>
      <c r="M175" s="368" t="s">
        <v>401</v>
      </c>
      <c r="N175" s="369"/>
      <c r="O175" s="367"/>
      <c r="P175" s="367"/>
      <c r="Q175" s="368"/>
      <c r="R175" s="369"/>
      <c r="S175" s="367"/>
      <c r="T175" s="367"/>
      <c r="U175" s="367"/>
      <c r="V175" s="367"/>
      <c r="W175" s="367"/>
      <c r="X175" s="368"/>
      <c r="Y175" s="369"/>
      <c r="Z175" s="368"/>
    </row>
    <row r="176" spans="1:26" ht="12.75">
      <c r="A176" s="371"/>
      <c r="B176" s="48" t="s">
        <v>57</v>
      </c>
      <c r="C176" s="54">
        <v>15.01</v>
      </c>
      <c r="D176" s="184">
        <v>151200</v>
      </c>
      <c r="E176" s="57">
        <v>150000</v>
      </c>
      <c r="F176" s="57">
        <v>300000</v>
      </c>
      <c r="G176" s="187">
        <v>151200</v>
      </c>
      <c r="H176" s="57">
        <f>SUM(D176:G176)</f>
        <v>752400</v>
      </c>
      <c r="I176" s="57"/>
      <c r="J176" s="57"/>
      <c r="K176" s="167">
        <f>(H176/3.12)</f>
        <v>241153.84615384616</v>
      </c>
      <c r="L176" s="369"/>
      <c r="M176" s="368"/>
      <c r="N176" s="369"/>
      <c r="O176" s="367"/>
      <c r="P176" s="367"/>
      <c r="Q176" s="368"/>
      <c r="R176" s="369"/>
      <c r="S176" s="367"/>
      <c r="T176" s="367"/>
      <c r="U176" s="367"/>
      <c r="V176" s="367"/>
      <c r="W176" s="367"/>
      <c r="X176" s="368"/>
      <c r="Y176" s="369"/>
      <c r="Z176" s="368"/>
    </row>
    <row r="177" spans="1:26" ht="12.75">
      <c r="A177" s="371"/>
      <c r="B177" s="48"/>
      <c r="C177" s="54"/>
      <c r="D177" s="184"/>
      <c r="E177" s="57"/>
      <c r="F177" s="57"/>
      <c r="G177" s="187"/>
      <c r="H177" s="57"/>
      <c r="I177" s="57"/>
      <c r="J177" s="57"/>
      <c r="K177" s="188"/>
      <c r="L177" s="369"/>
      <c r="M177" s="368"/>
      <c r="N177" s="369"/>
      <c r="O177" s="367"/>
      <c r="P177" s="367"/>
      <c r="Q177" s="368"/>
      <c r="R177" s="369"/>
      <c r="S177" s="367"/>
      <c r="T177" s="367"/>
      <c r="U177" s="367"/>
      <c r="V177" s="367"/>
      <c r="W177" s="367"/>
      <c r="X177" s="368"/>
      <c r="Y177" s="369"/>
      <c r="Z177" s="368"/>
    </row>
    <row r="178" spans="1:26" ht="12.75">
      <c r="A178" s="372"/>
      <c r="B178" s="48" t="s">
        <v>55</v>
      </c>
      <c r="C178" s="94">
        <v>17.02</v>
      </c>
      <c r="D178" s="185">
        <v>324000</v>
      </c>
      <c r="E178" s="88">
        <v>700000</v>
      </c>
      <c r="F178" s="88">
        <v>1400000</v>
      </c>
      <c r="G178" s="189">
        <v>324000</v>
      </c>
      <c r="H178" s="88">
        <f>SUM(D178:G178)</f>
        <v>2748000</v>
      </c>
      <c r="I178" s="88"/>
      <c r="J178" s="88"/>
      <c r="K178" s="167">
        <f>(H178/3.12)</f>
        <v>880769.2307692308</v>
      </c>
      <c r="L178" s="369"/>
      <c r="M178" s="368"/>
      <c r="N178" s="369"/>
      <c r="O178" s="367"/>
      <c r="P178" s="367"/>
      <c r="Q178" s="368"/>
      <c r="R178" s="369"/>
      <c r="S178" s="367"/>
      <c r="T178" s="367"/>
      <c r="U178" s="367"/>
      <c r="V178" s="367"/>
      <c r="W178" s="367"/>
      <c r="X178" s="368"/>
      <c r="Y178" s="369"/>
      <c r="Z178" s="368"/>
    </row>
    <row r="179" spans="1:26" ht="12.75">
      <c r="A179" s="375" t="s">
        <v>4</v>
      </c>
      <c r="B179" s="48" t="s">
        <v>312</v>
      </c>
      <c r="C179" s="54">
        <v>21.01</v>
      </c>
      <c r="D179" s="289">
        <v>250000</v>
      </c>
      <c r="E179" s="265">
        <v>1000000</v>
      </c>
      <c r="F179" s="265">
        <v>2150000</v>
      </c>
      <c r="G179" s="187">
        <v>270000</v>
      </c>
      <c r="H179" s="57">
        <f>SUM(D179:G179)</f>
        <v>3670000</v>
      </c>
      <c r="I179" s="57"/>
      <c r="J179" s="57"/>
      <c r="K179" s="167">
        <f>(H179/3.12)</f>
        <v>1176282.0512820513</v>
      </c>
      <c r="L179" s="369"/>
      <c r="M179" s="368"/>
      <c r="N179" s="369" t="s">
        <v>401</v>
      </c>
      <c r="O179" s="367" t="s">
        <v>401</v>
      </c>
      <c r="P179" s="367" t="s">
        <v>401</v>
      </c>
      <c r="Q179" s="368" t="s">
        <v>401</v>
      </c>
      <c r="R179" s="369" t="s">
        <v>401</v>
      </c>
      <c r="S179" s="367" t="s">
        <v>401</v>
      </c>
      <c r="T179" s="367" t="s">
        <v>401</v>
      </c>
      <c r="U179" s="367"/>
      <c r="V179" s="367"/>
      <c r="W179" s="367"/>
      <c r="X179" s="368" t="s">
        <v>401</v>
      </c>
      <c r="Y179" s="369"/>
      <c r="Z179" s="368"/>
    </row>
    <row r="180" spans="1:26" ht="12.75">
      <c r="A180" s="375"/>
      <c r="B180" s="48"/>
      <c r="C180" s="54"/>
      <c r="D180" s="184"/>
      <c r="E180" s="57"/>
      <c r="F180" s="57"/>
      <c r="G180" s="187"/>
      <c r="H180" s="57"/>
      <c r="I180" s="57"/>
      <c r="J180" s="57"/>
      <c r="K180" s="167"/>
      <c r="L180" s="369"/>
      <c r="M180" s="368"/>
      <c r="N180" s="369"/>
      <c r="O180" s="367"/>
      <c r="P180" s="367"/>
      <c r="Q180" s="368"/>
      <c r="R180" s="369"/>
      <c r="S180" s="367"/>
      <c r="T180" s="367"/>
      <c r="U180" s="367"/>
      <c r="V180" s="367"/>
      <c r="W180" s="367"/>
      <c r="X180" s="368"/>
      <c r="Y180" s="369"/>
      <c r="Z180" s="368"/>
    </row>
    <row r="181" spans="1:26" ht="12.75">
      <c r="A181" s="383"/>
      <c r="B181" s="48"/>
      <c r="C181" s="54"/>
      <c r="D181" s="184"/>
      <c r="E181" s="57"/>
      <c r="F181" s="57"/>
      <c r="G181" s="187"/>
      <c r="H181" s="57"/>
      <c r="I181" s="57"/>
      <c r="J181" s="57"/>
      <c r="K181" s="167"/>
      <c r="L181" s="369"/>
      <c r="M181" s="368"/>
      <c r="N181" s="369"/>
      <c r="O181" s="367"/>
      <c r="P181" s="367"/>
      <c r="Q181" s="368"/>
      <c r="R181" s="369"/>
      <c r="S181" s="367"/>
      <c r="T181" s="367"/>
      <c r="U181" s="367"/>
      <c r="V181" s="367"/>
      <c r="W181" s="367"/>
      <c r="X181" s="368"/>
      <c r="Y181" s="369"/>
      <c r="Z181" s="368"/>
    </row>
    <row r="182" spans="1:26" ht="12.75">
      <c r="A182" s="375" t="s">
        <v>5</v>
      </c>
      <c r="B182" s="48" t="s">
        <v>311</v>
      </c>
      <c r="C182" s="54">
        <v>32.01</v>
      </c>
      <c r="D182" s="184">
        <v>280000</v>
      </c>
      <c r="E182" s="57"/>
      <c r="F182" s="57"/>
      <c r="G182" s="187">
        <v>280000</v>
      </c>
      <c r="H182" s="57">
        <f>SUM(D182:G182)</f>
        <v>560000</v>
      </c>
      <c r="I182" s="57"/>
      <c r="J182" s="57"/>
      <c r="K182" s="167">
        <f>(H182/3.12)</f>
        <v>179487.17948717947</v>
      </c>
      <c r="L182" s="369"/>
      <c r="M182" s="368"/>
      <c r="N182" s="369" t="s">
        <v>401</v>
      </c>
      <c r="O182" s="367" t="s">
        <v>401</v>
      </c>
      <c r="P182" s="367" t="s">
        <v>401</v>
      </c>
      <c r="Q182" s="368" t="s">
        <v>401</v>
      </c>
      <c r="R182" s="369" t="s">
        <v>401</v>
      </c>
      <c r="S182" s="367" t="s">
        <v>401</v>
      </c>
      <c r="T182" s="367" t="s">
        <v>401</v>
      </c>
      <c r="U182" s="367"/>
      <c r="V182" s="367"/>
      <c r="W182" s="367"/>
      <c r="X182" s="368" t="s">
        <v>401</v>
      </c>
      <c r="Y182" s="369"/>
      <c r="Z182" s="368"/>
    </row>
    <row r="183" spans="1:26" ht="12.75">
      <c r="A183" s="383"/>
      <c r="B183" s="48"/>
      <c r="C183" s="54"/>
      <c r="D183" s="184"/>
      <c r="E183" s="57"/>
      <c r="F183" s="57"/>
      <c r="G183" s="187"/>
      <c r="H183" s="57"/>
      <c r="I183" s="57"/>
      <c r="J183" s="57"/>
      <c r="K183" s="188"/>
      <c r="L183" s="369"/>
      <c r="M183" s="368"/>
      <c r="N183" s="369"/>
      <c r="O183" s="367"/>
      <c r="P183" s="367"/>
      <c r="Q183" s="368"/>
      <c r="R183" s="369"/>
      <c r="S183" s="367"/>
      <c r="T183" s="367"/>
      <c r="U183" s="367"/>
      <c r="V183" s="367"/>
      <c r="W183" s="367"/>
      <c r="X183" s="368"/>
      <c r="Y183" s="369"/>
      <c r="Z183" s="368"/>
    </row>
    <row r="184" spans="1:26" ht="12.75">
      <c r="A184" s="383"/>
      <c r="B184" s="48"/>
      <c r="C184" s="54"/>
      <c r="D184" s="184"/>
      <c r="E184" s="57"/>
      <c r="F184" s="57"/>
      <c r="G184" s="187"/>
      <c r="H184" s="57"/>
      <c r="I184" s="57"/>
      <c r="J184" s="57"/>
      <c r="K184" s="167"/>
      <c r="L184" s="369"/>
      <c r="M184" s="368"/>
      <c r="N184" s="369"/>
      <c r="O184" s="367"/>
      <c r="P184" s="367"/>
      <c r="Q184" s="368"/>
      <c r="R184" s="369"/>
      <c r="S184" s="367"/>
      <c r="T184" s="367"/>
      <c r="U184" s="367"/>
      <c r="V184" s="367"/>
      <c r="W184" s="367"/>
      <c r="X184" s="368"/>
      <c r="Y184" s="369"/>
      <c r="Z184" s="368"/>
    </row>
    <row r="185" spans="1:26" ht="12.75">
      <c r="A185" s="383"/>
      <c r="B185" s="48"/>
      <c r="C185" s="90"/>
      <c r="D185" s="185"/>
      <c r="E185" s="88"/>
      <c r="F185" s="88"/>
      <c r="G185" s="189"/>
      <c r="H185" s="88"/>
      <c r="I185" s="88"/>
      <c r="J185" s="88"/>
      <c r="K185" s="190"/>
      <c r="L185" s="369"/>
      <c r="M185" s="368"/>
      <c r="N185" s="369"/>
      <c r="O185" s="367"/>
      <c r="P185" s="367"/>
      <c r="Q185" s="368"/>
      <c r="R185" s="369"/>
      <c r="S185" s="367"/>
      <c r="T185" s="367"/>
      <c r="U185" s="367"/>
      <c r="V185" s="367"/>
      <c r="W185" s="367"/>
      <c r="X185" s="368"/>
      <c r="Y185" s="369"/>
      <c r="Z185" s="368"/>
    </row>
    <row r="186" spans="1:26" ht="12.75">
      <c r="A186" s="370" t="s">
        <v>6</v>
      </c>
      <c r="B186" s="48"/>
      <c r="C186" s="54"/>
      <c r="D186" s="184"/>
      <c r="E186" s="57"/>
      <c r="F186" s="57"/>
      <c r="G186" s="187"/>
      <c r="H186" s="57"/>
      <c r="I186" s="57"/>
      <c r="J186" s="57"/>
      <c r="K186" s="188"/>
      <c r="L186" s="369"/>
      <c r="M186" s="368"/>
      <c r="N186" s="369"/>
      <c r="O186" s="367" t="s">
        <v>401</v>
      </c>
      <c r="P186" s="367" t="s">
        <v>401</v>
      </c>
      <c r="Q186" s="368" t="s">
        <v>401</v>
      </c>
      <c r="R186" s="369" t="s">
        <v>401</v>
      </c>
      <c r="S186" s="367" t="s">
        <v>401</v>
      </c>
      <c r="T186" s="367" t="s">
        <v>401</v>
      </c>
      <c r="U186" s="367"/>
      <c r="V186" s="367"/>
      <c r="W186" s="367"/>
      <c r="X186" s="368" t="s">
        <v>401</v>
      </c>
      <c r="Y186" s="369" t="s">
        <v>401</v>
      </c>
      <c r="Z186" s="368" t="s">
        <v>401</v>
      </c>
    </row>
    <row r="187" spans="1:26" ht="12.75">
      <c r="A187" s="371"/>
      <c r="B187" s="48"/>
      <c r="C187" s="54"/>
      <c r="D187" s="184"/>
      <c r="E187" s="57"/>
      <c r="F187" s="57"/>
      <c r="G187" s="187"/>
      <c r="H187" s="57"/>
      <c r="I187" s="57"/>
      <c r="J187" s="57"/>
      <c r="K187" s="188"/>
      <c r="L187" s="369"/>
      <c r="M187" s="368"/>
      <c r="N187" s="369"/>
      <c r="O187" s="367"/>
      <c r="P187" s="367"/>
      <c r="Q187" s="368"/>
      <c r="R187" s="369"/>
      <c r="S187" s="367"/>
      <c r="T187" s="367"/>
      <c r="U187" s="367"/>
      <c r="V187" s="367"/>
      <c r="W187" s="367"/>
      <c r="X187" s="368"/>
      <c r="Y187" s="369"/>
      <c r="Z187" s="368"/>
    </row>
    <row r="188" spans="1:26" ht="13.5" thickBot="1">
      <c r="A188" s="371"/>
      <c r="B188" s="48"/>
      <c r="C188" s="90"/>
      <c r="D188" s="185"/>
      <c r="E188" s="88"/>
      <c r="F188" s="88"/>
      <c r="G188" s="189"/>
      <c r="H188" s="88"/>
      <c r="I188" s="88"/>
      <c r="J188" s="88"/>
      <c r="K188" s="190"/>
      <c r="L188" s="378"/>
      <c r="M188" s="377"/>
      <c r="N188" s="378"/>
      <c r="O188" s="376"/>
      <c r="P188" s="376"/>
      <c r="Q188" s="377"/>
      <c r="R188" s="378"/>
      <c r="S188" s="376"/>
      <c r="T188" s="376"/>
      <c r="U188" s="376"/>
      <c r="V188" s="376"/>
      <c r="W188" s="376"/>
      <c r="X188" s="377"/>
      <c r="Y188" s="378"/>
      <c r="Z188" s="377"/>
    </row>
    <row r="189" spans="1:11" ht="13.5" thickBot="1">
      <c r="A189" s="372"/>
      <c r="B189" s="49"/>
      <c r="C189" s="110" t="s">
        <v>8</v>
      </c>
      <c r="D189" s="186">
        <f>SUM(D176:D188)</f>
        <v>1005200</v>
      </c>
      <c r="E189" s="191">
        <f>SUM(E175:E188)</f>
        <v>1850000</v>
      </c>
      <c r="F189" s="56">
        <f>SUM(F175:F188)</f>
        <v>3850000</v>
      </c>
      <c r="G189" s="191">
        <f>SUM(G176:G188)</f>
        <v>1025200</v>
      </c>
      <c r="H189" s="96">
        <f>SUM(H175:H188)</f>
        <v>7730400</v>
      </c>
      <c r="I189" s="97"/>
      <c r="J189" s="97"/>
      <c r="K189" s="169">
        <f>SUM(K176:K188)</f>
        <v>2477692.3076923075</v>
      </c>
    </row>
    <row r="190" spans="1:11" ht="13.5" thickBot="1">
      <c r="A190" s="102" t="s">
        <v>7</v>
      </c>
      <c r="B190" s="66"/>
      <c r="C190" s="100"/>
      <c r="D190" s="111"/>
      <c r="E190" s="100"/>
      <c r="F190" s="111"/>
      <c r="G190" s="171"/>
      <c r="H190" s="173">
        <f>SUM(H189)</f>
        <v>7730400</v>
      </c>
      <c r="I190" s="174"/>
      <c r="J190" s="174"/>
      <c r="K190" s="175">
        <f>SUM(K189)</f>
        <v>2477692.3076923075</v>
      </c>
    </row>
    <row r="191" spans="1:11" ht="13.5" thickBot="1">
      <c r="A191" s="59"/>
      <c r="B191" s="60"/>
      <c r="C191" s="32"/>
      <c r="D191" s="32"/>
      <c r="E191" s="32"/>
      <c r="F191" s="32"/>
      <c r="G191" s="59"/>
      <c r="H191" s="179"/>
      <c r="I191" s="59"/>
      <c r="J191" s="59"/>
      <c r="K191" s="192"/>
    </row>
    <row r="192" spans="1:26" ht="13.5" customHeight="1" thickBot="1">
      <c r="A192" s="343" t="s">
        <v>64</v>
      </c>
      <c r="B192" s="343" t="s">
        <v>33</v>
      </c>
      <c r="C192" s="393" t="s">
        <v>32</v>
      </c>
      <c r="D192" s="343" t="s">
        <v>456</v>
      </c>
      <c r="E192" s="343" t="s">
        <v>457</v>
      </c>
      <c r="F192" s="343" t="s">
        <v>458</v>
      </c>
      <c r="G192" s="345" t="s">
        <v>459</v>
      </c>
      <c r="H192" s="388" t="s">
        <v>80</v>
      </c>
      <c r="I192" s="389"/>
      <c r="J192" s="389"/>
      <c r="K192" s="390"/>
      <c r="L192" s="379" t="s">
        <v>34</v>
      </c>
      <c r="M192" s="380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0"/>
      <c r="Z192" s="382"/>
    </row>
    <row r="193" spans="1:26" ht="13.5" thickBot="1">
      <c r="A193" s="347"/>
      <c r="B193" s="347"/>
      <c r="C193" s="394"/>
      <c r="D193" s="347"/>
      <c r="E193" s="347"/>
      <c r="F193" s="347"/>
      <c r="G193" s="387"/>
      <c r="H193" s="391"/>
      <c r="I193" s="392"/>
      <c r="J193" s="392"/>
      <c r="K193" s="392"/>
      <c r="L193" s="373" t="s">
        <v>456</v>
      </c>
      <c r="M193" s="374"/>
      <c r="N193" s="384" t="s">
        <v>457</v>
      </c>
      <c r="O193" s="381"/>
      <c r="P193" s="381"/>
      <c r="Q193" s="385"/>
      <c r="R193" s="384" t="s">
        <v>458</v>
      </c>
      <c r="S193" s="381"/>
      <c r="T193" s="381"/>
      <c r="U193" s="381"/>
      <c r="V193" s="381"/>
      <c r="W193" s="381"/>
      <c r="X193" s="385"/>
      <c r="Y193" s="373" t="s">
        <v>459</v>
      </c>
      <c r="Z193" s="374"/>
    </row>
    <row r="194" spans="1:26" ht="18" customHeight="1" thickBot="1">
      <c r="A194" s="347"/>
      <c r="B194" s="347"/>
      <c r="C194" s="395"/>
      <c r="D194" s="386"/>
      <c r="E194" s="347"/>
      <c r="F194" s="386"/>
      <c r="G194" s="346"/>
      <c r="H194" s="13" t="s">
        <v>58</v>
      </c>
      <c r="I194" s="13" t="s">
        <v>15</v>
      </c>
      <c r="J194" s="13" t="s">
        <v>16</v>
      </c>
      <c r="K194" s="78" t="s">
        <v>42</v>
      </c>
      <c r="L194" s="226" t="s">
        <v>76</v>
      </c>
      <c r="M194" s="227" t="s">
        <v>77</v>
      </c>
      <c r="N194" s="228" t="s">
        <v>78</v>
      </c>
      <c r="O194" s="84" t="s">
        <v>67</v>
      </c>
      <c r="P194" s="82" t="s">
        <v>68</v>
      </c>
      <c r="Q194" s="84" t="s">
        <v>69</v>
      </c>
      <c r="R194" s="82" t="s">
        <v>70</v>
      </c>
      <c r="S194" s="84" t="s">
        <v>71</v>
      </c>
      <c r="T194" s="82" t="s">
        <v>72</v>
      </c>
      <c r="U194" s="83" t="s">
        <v>17</v>
      </c>
      <c r="V194" s="83" t="s">
        <v>18</v>
      </c>
      <c r="W194" s="83" t="s">
        <v>19</v>
      </c>
      <c r="X194" s="84" t="s">
        <v>73</v>
      </c>
      <c r="Y194" s="229" t="s">
        <v>74</v>
      </c>
      <c r="Z194" s="225" t="s">
        <v>75</v>
      </c>
    </row>
    <row r="195" spans="1:26" ht="13.5" thickTop="1">
      <c r="A195" s="370" t="s">
        <v>11</v>
      </c>
      <c r="B195" s="50" t="s">
        <v>313</v>
      </c>
      <c r="C195" s="54">
        <v>11.01</v>
      </c>
      <c r="D195" s="57">
        <v>120000</v>
      </c>
      <c r="E195" s="57"/>
      <c r="F195" s="57"/>
      <c r="G195" s="187"/>
      <c r="H195" s="57">
        <f>SUM(D195:G195)</f>
        <v>120000</v>
      </c>
      <c r="I195" s="57"/>
      <c r="J195" s="57"/>
      <c r="K195" s="167">
        <f>(H195/3.12)</f>
        <v>38461.53846153846</v>
      </c>
      <c r="L195" s="369" t="s">
        <v>401</v>
      </c>
      <c r="M195" s="368" t="s">
        <v>401</v>
      </c>
      <c r="N195" s="369"/>
      <c r="O195" s="367"/>
      <c r="P195" s="367"/>
      <c r="Q195" s="368"/>
      <c r="R195" s="369"/>
      <c r="S195" s="367"/>
      <c r="T195" s="367"/>
      <c r="U195" s="367"/>
      <c r="V195" s="367"/>
      <c r="W195" s="367"/>
      <c r="X195" s="368"/>
      <c r="Y195" s="369"/>
      <c r="Z195" s="368"/>
    </row>
    <row r="196" spans="1:26" ht="12.75">
      <c r="A196" s="371"/>
      <c r="B196" s="48" t="s">
        <v>57</v>
      </c>
      <c r="C196" s="54">
        <v>15.01</v>
      </c>
      <c r="D196" s="184">
        <v>10000</v>
      </c>
      <c r="E196" s="57"/>
      <c r="F196" s="57"/>
      <c r="G196" s="187"/>
      <c r="H196" s="57">
        <f>SUM(D196:G196)</f>
        <v>10000</v>
      </c>
      <c r="I196" s="57"/>
      <c r="J196" s="57"/>
      <c r="K196" s="167">
        <f>(H196/3.12)</f>
        <v>3205.128205128205</v>
      </c>
      <c r="L196" s="369"/>
      <c r="M196" s="368"/>
      <c r="N196" s="369"/>
      <c r="O196" s="367"/>
      <c r="P196" s="367"/>
      <c r="Q196" s="368"/>
      <c r="R196" s="369"/>
      <c r="S196" s="367"/>
      <c r="T196" s="367"/>
      <c r="U196" s="367"/>
      <c r="V196" s="367"/>
      <c r="W196" s="367"/>
      <c r="X196" s="368"/>
      <c r="Y196" s="369"/>
      <c r="Z196" s="368"/>
    </row>
    <row r="197" spans="1:26" ht="12.75">
      <c r="A197" s="371"/>
      <c r="B197" s="48"/>
      <c r="C197" s="54"/>
      <c r="D197" s="184"/>
      <c r="E197" s="57"/>
      <c r="F197" s="57"/>
      <c r="G197" s="187"/>
      <c r="H197" s="57"/>
      <c r="I197" s="57"/>
      <c r="J197" s="57"/>
      <c r="K197" s="188"/>
      <c r="L197" s="369"/>
      <c r="M197" s="368"/>
      <c r="N197" s="369"/>
      <c r="O197" s="367"/>
      <c r="P197" s="367"/>
      <c r="Q197" s="368"/>
      <c r="R197" s="369"/>
      <c r="S197" s="367"/>
      <c r="T197" s="367"/>
      <c r="U197" s="367"/>
      <c r="V197" s="367"/>
      <c r="W197" s="367"/>
      <c r="X197" s="368"/>
      <c r="Y197" s="369"/>
      <c r="Z197" s="368"/>
    </row>
    <row r="198" spans="1:26" ht="12.75">
      <c r="A198" s="372"/>
      <c r="B198" s="48" t="s">
        <v>55</v>
      </c>
      <c r="C198" s="94">
        <v>17.02</v>
      </c>
      <c r="D198" s="185">
        <v>30000</v>
      </c>
      <c r="E198" s="88">
        <v>51000</v>
      </c>
      <c r="F198" s="88">
        <v>36000</v>
      </c>
      <c r="G198" s="189"/>
      <c r="H198" s="88">
        <f>SUM(D198:G198)</f>
        <v>117000</v>
      </c>
      <c r="I198" s="88"/>
      <c r="J198" s="88"/>
      <c r="K198" s="167">
        <f>(H198/3.12)</f>
        <v>37500</v>
      </c>
      <c r="L198" s="369"/>
      <c r="M198" s="368"/>
      <c r="N198" s="369"/>
      <c r="O198" s="367"/>
      <c r="P198" s="367"/>
      <c r="Q198" s="368"/>
      <c r="R198" s="369"/>
      <c r="S198" s="367"/>
      <c r="T198" s="367"/>
      <c r="U198" s="367"/>
      <c r="V198" s="367"/>
      <c r="W198" s="367"/>
      <c r="X198" s="368"/>
      <c r="Y198" s="369"/>
      <c r="Z198" s="368"/>
    </row>
    <row r="199" spans="1:26" ht="12.75">
      <c r="A199" s="375" t="s">
        <v>361</v>
      </c>
      <c r="B199" s="48" t="s">
        <v>312</v>
      </c>
      <c r="C199" s="54">
        <v>21.01</v>
      </c>
      <c r="D199" s="184">
        <v>40000</v>
      </c>
      <c r="E199" s="57"/>
      <c r="F199" s="57"/>
      <c r="G199" s="187"/>
      <c r="H199" s="57">
        <f>SUM(D199:G199)</f>
        <v>40000</v>
      </c>
      <c r="I199" s="57"/>
      <c r="J199" s="57"/>
      <c r="K199" s="167">
        <f>(H199/3.12)</f>
        <v>12820.51282051282</v>
      </c>
      <c r="L199" s="369"/>
      <c r="M199" s="368" t="s">
        <v>401</v>
      </c>
      <c r="N199" s="369" t="s">
        <v>401</v>
      </c>
      <c r="O199" s="367" t="s">
        <v>401</v>
      </c>
      <c r="P199" s="367" t="s">
        <v>401</v>
      </c>
      <c r="Q199" s="368" t="s">
        <v>401</v>
      </c>
      <c r="R199" s="369" t="s">
        <v>401</v>
      </c>
      <c r="S199" s="367" t="s">
        <v>401</v>
      </c>
      <c r="T199" s="367" t="s">
        <v>401</v>
      </c>
      <c r="U199" s="367"/>
      <c r="V199" s="367"/>
      <c r="W199" s="367"/>
      <c r="X199" s="368" t="s">
        <v>401</v>
      </c>
      <c r="Y199" s="369" t="s">
        <v>401</v>
      </c>
      <c r="Z199" s="368" t="s">
        <v>401</v>
      </c>
    </row>
    <row r="200" spans="1:26" ht="12.75">
      <c r="A200" s="375"/>
      <c r="B200" s="48"/>
      <c r="C200" s="54"/>
      <c r="D200" s="184"/>
      <c r="E200" s="57"/>
      <c r="F200" s="57"/>
      <c r="G200" s="187"/>
      <c r="H200" s="57"/>
      <c r="I200" s="57"/>
      <c r="J200" s="57"/>
      <c r="K200" s="167"/>
      <c r="L200" s="369"/>
      <c r="M200" s="368"/>
      <c r="N200" s="369"/>
      <c r="O200" s="367"/>
      <c r="P200" s="367"/>
      <c r="Q200" s="368"/>
      <c r="R200" s="369"/>
      <c r="S200" s="367"/>
      <c r="T200" s="367"/>
      <c r="U200" s="367"/>
      <c r="V200" s="367"/>
      <c r="W200" s="367"/>
      <c r="X200" s="368"/>
      <c r="Y200" s="369"/>
      <c r="Z200" s="368"/>
    </row>
    <row r="201" spans="1:26" ht="12.75">
      <c r="A201" s="383"/>
      <c r="B201" s="48"/>
      <c r="C201" s="54"/>
      <c r="D201" s="184"/>
      <c r="E201" s="57"/>
      <c r="F201" s="57"/>
      <c r="G201" s="187"/>
      <c r="H201" s="57"/>
      <c r="I201" s="57"/>
      <c r="J201" s="57"/>
      <c r="K201" s="167"/>
      <c r="L201" s="369"/>
      <c r="M201" s="368"/>
      <c r="N201" s="369"/>
      <c r="O201" s="367"/>
      <c r="P201" s="367"/>
      <c r="Q201" s="368"/>
      <c r="R201" s="369"/>
      <c r="S201" s="367"/>
      <c r="T201" s="367"/>
      <c r="U201" s="367"/>
      <c r="V201" s="367"/>
      <c r="W201" s="367"/>
      <c r="X201" s="368"/>
      <c r="Y201" s="369"/>
      <c r="Z201" s="368"/>
    </row>
    <row r="202" spans="1:26" ht="12.75">
      <c r="A202" s="375" t="s">
        <v>362</v>
      </c>
      <c r="B202" s="48" t="s">
        <v>311</v>
      </c>
      <c r="C202" s="54">
        <v>32.01</v>
      </c>
      <c r="D202" s="184">
        <v>120000</v>
      </c>
      <c r="E202" s="57">
        <v>600000</v>
      </c>
      <c r="F202" s="57"/>
      <c r="G202" s="187">
        <v>360000</v>
      </c>
      <c r="H202" s="57">
        <f>SUM(D202:G202)</f>
        <v>1080000</v>
      </c>
      <c r="I202" s="57"/>
      <c r="J202" s="57"/>
      <c r="K202" s="167">
        <f>(H202/3.12)</f>
        <v>346153.8461538461</v>
      </c>
      <c r="L202" s="369"/>
      <c r="M202" s="368"/>
      <c r="N202" s="369"/>
      <c r="O202" s="367"/>
      <c r="P202" s="367"/>
      <c r="Q202" s="368"/>
      <c r="R202" s="369" t="s">
        <v>401</v>
      </c>
      <c r="S202" s="367" t="s">
        <v>401</v>
      </c>
      <c r="T202" s="367" t="s">
        <v>401</v>
      </c>
      <c r="U202" s="367"/>
      <c r="V202" s="367"/>
      <c r="W202" s="367"/>
      <c r="X202" s="368" t="s">
        <v>401</v>
      </c>
      <c r="Y202" s="369"/>
      <c r="Z202" s="368"/>
    </row>
    <row r="203" spans="1:26" ht="12.75">
      <c r="A203" s="383"/>
      <c r="B203" s="48"/>
      <c r="C203" s="54"/>
      <c r="D203" s="184"/>
      <c r="E203" s="57"/>
      <c r="F203" s="57"/>
      <c r="G203" s="187"/>
      <c r="H203" s="57"/>
      <c r="I203" s="57"/>
      <c r="J203" s="57"/>
      <c r="K203" s="188"/>
      <c r="L203" s="369"/>
      <c r="M203" s="368"/>
      <c r="N203" s="369"/>
      <c r="O203" s="367"/>
      <c r="P203" s="367"/>
      <c r="Q203" s="368"/>
      <c r="R203" s="369"/>
      <c r="S203" s="367"/>
      <c r="T203" s="367"/>
      <c r="U203" s="367"/>
      <c r="V203" s="367"/>
      <c r="W203" s="367"/>
      <c r="X203" s="368"/>
      <c r="Y203" s="369"/>
      <c r="Z203" s="368"/>
    </row>
    <row r="204" spans="1:26" ht="12.75">
      <c r="A204" s="383"/>
      <c r="B204" s="48"/>
      <c r="C204" s="54"/>
      <c r="D204" s="184"/>
      <c r="E204" s="57"/>
      <c r="F204" s="57"/>
      <c r="G204" s="187"/>
      <c r="H204" s="57"/>
      <c r="I204" s="57"/>
      <c r="J204" s="57"/>
      <c r="K204" s="167"/>
      <c r="L204" s="369"/>
      <c r="M204" s="368"/>
      <c r="N204" s="369"/>
      <c r="O204" s="367"/>
      <c r="P204" s="367"/>
      <c r="Q204" s="368"/>
      <c r="R204" s="369"/>
      <c r="S204" s="367"/>
      <c r="T204" s="367"/>
      <c r="U204" s="367"/>
      <c r="V204" s="367"/>
      <c r="W204" s="367"/>
      <c r="X204" s="368"/>
      <c r="Y204" s="369"/>
      <c r="Z204" s="368"/>
    </row>
    <row r="205" spans="1:26" ht="12.75">
      <c r="A205" s="383"/>
      <c r="B205" s="48"/>
      <c r="C205" s="90"/>
      <c r="D205" s="185"/>
      <c r="E205" s="88"/>
      <c r="F205" s="88"/>
      <c r="G205" s="189"/>
      <c r="H205" s="88"/>
      <c r="I205" s="88"/>
      <c r="J205" s="88"/>
      <c r="K205" s="190"/>
      <c r="L205" s="369"/>
      <c r="M205" s="368"/>
      <c r="N205" s="369"/>
      <c r="O205" s="367"/>
      <c r="P205" s="367"/>
      <c r="Q205" s="368"/>
      <c r="R205" s="369"/>
      <c r="S205" s="367"/>
      <c r="T205" s="367"/>
      <c r="U205" s="367"/>
      <c r="V205" s="367"/>
      <c r="W205" s="367"/>
      <c r="X205" s="368"/>
      <c r="Y205" s="369"/>
      <c r="Z205" s="368"/>
    </row>
    <row r="206" spans="1:26" ht="12.75">
      <c r="A206" s="370" t="s">
        <v>363</v>
      </c>
      <c r="B206" s="48"/>
      <c r="C206" s="54"/>
      <c r="D206" s="184"/>
      <c r="E206" s="57"/>
      <c r="F206" s="57"/>
      <c r="G206" s="187"/>
      <c r="H206" s="57"/>
      <c r="I206" s="57"/>
      <c r="J206" s="57"/>
      <c r="K206" s="188"/>
      <c r="L206" s="369"/>
      <c r="M206" s="368"/>
      <c r="N206" s="369"/>
      <c r="O206" s="367"/>
      <c r="P206" s="367"/>
      <c r="Q206" s="368"/>
      <c r="R206" s="369"/>
      <c r="S206" s="367" t="s">
        <v>401</v>
      </c>
      <c r="T206" s="367" t="s">
        <v>401</v>
      </c>
      <c r="U206" s="367"/>
      <c r="V206" s="367"/>
      <c r="W206" s="367"/>
      <c r="X206" s="368" t="s">
        <v>401</v>
      </c>
      <c r="Y206" s="369" t="s">
        <v>401</v>
      </c>
      <c r="Z206" s="368" t="s">
        <v>401</v>
      </c>
    </row>
    <row r="207" spans="1:26" ht="12.75">
      <c r="A207" s="371"/>
      <c r="B207" s="48"/>
      <c r="C207" s="54"/>
      <c r="D207" s="184"/>
      <c r="E207" s="57"/>
      <c r="F207" s="57"/>
      <c r="G207" s="187"/>
      <c r="H207" s="57"/>
      <c r="I207" s="57"/>
      <c r="J207" s="57"/>
      <c r="K207" s="188"/>
      <c r="L207" s="369"/>
      <c r="M207" s="368"/>
      <c r="N207" s="369"/>
      <c r="O207" s="367"/>
      <c r="P207" s="367"/>
      <c r="Q207" s="368"/>
      <c r="R207" s="369"/>
      <c r="S207" s="367"/>
      <c r="T207" s="367"/>
      <c r="U207" s="367"/>
      <c r="V207" s="367"/>
      <c r="W207" s="367"/>
      <c r="X207" s="368"/>
      <c r="Y207" s="369"/>
      <c r="Z207" s="368"/>
    </row>
    <row r="208" spans="1:26" ht="13.5" thickBot="1">
      <c r="A208" s="371"/>
      <c r="B208" s="48"/>
      <c r="C208" s="90"/>
      <c r="D208" s="185"/>
      <c r="E208" s="88"/>
      <c r="F208" s="88"/>
      <c r="G208" s="189"/>
      <c r="H208" s="88"/>
      <c r="I208" s="88"/>
      <c r="J208" s="88"/>
      <c r="K208" s="190"/>
      <c r="L208" s="378"/>
      <c r="M208" s="377"/>
      <c r="N208" s="378"/>
      <c r="O208" s="376"/>
      <c r="P208" s="376"/>
      <c r="Q208" s="377"/>
      <c r="R208" s="378"/>
      <c r="S208" s="376"/>
      <c r="T208" s="376"/>
      <c r="U208" s="376"/>
      <c r="V208" s="376"/>
      <c r="W208" s="376"/>
      <c r="X208" s="377"/>
      <c r="Y208" s="378"/>
      <c r="Z208" s="377"/>
    </row>
    <row r="209" spans="1:11" ht="13.5" thickBot="1">
      <c r="A209" s="372"/>
      <c r="B209" s="49"/>
      <c r="C209" s="110" t="s">
        <v>10</v>
      </c>
      <c r="D209" s="186">
        <f>SUM(D195:D208)</f>
        <v>320000</v>
      </c>
      <c r="E209" s="191">
        <f>SUM(E195:E208)</f>
        <v>651000</v>
      </c>
      <c r="F209" s="56">
        <f>SUM(F195:F208)</f>
        <v>36000</v>
      </c>
      <c r="G209" s="191">
        <f>SUM(G201:G208)</f>
        <v>360000</v>
      </c>
      <c r="H209" s="96">
        <f>SUM(H195:H208)</f>
        <v>1367000</v>
      </c>
      <c r="I209" s="97"/>
      <c r="J209" s="97"/>
      <c r="K209" s="169">
        <f>SUM(K195:K208)</f>
        <v>438141.0256410256</v>
      </c>
    </row>
    <row r="210" spans="1:11" ht="13.5" thickBot="1">
      <c r="A210" s="102" t="s">
        <v>9</v>
      </c>
      <c r="B210" s="66"/>
      <c r="C210" s="100"/>
      <c r="D210" s="111"/>
      <c r="E210" s="100"/>
      <c r="F210" s="111"/>
      <c r="G210" s="171"/>
      <c r="H210" s="173">
        <f>SUM(H209)</f>
        <v>1367000</v>
      </c>
      <c r="I210" s="174"/>
      <c r="J210" s="174"/>
      <c r="K210" s="175">
        <f>SUM(K209)</f>
        <v>438141.0256410256</v>
      </c>
    </row>
    <row r="211" ht="13.5" thickBot="1"/>
    <row r="212" spans="1:26" ht="13.5" customHeight="1" thickBot="1">
      <c r="A212" s="343" t="s">
        <v>64</v>
      </c>
      <c r="B212" s="343" t="s">
        <v>33</v>
      </c>
      <c r="C212" s="393" t="s">
        <v>32</v>
      </c>
      <c r="D212" s="343" t="s">
        <v>456</v>
      </c>
      <c r="E212" s="343" t="s">
        <v>457</v>
      </c>
      <c r="F212" s="343" t="s">
        <v>458</v>
      </c>
      <c r="G212" s="345" t="s">
        <v>459</v>
      </c>
      <c r="H212" s="388" t="s">
        <v>80</v>
      </c>
      <c r="I212" s="389"/>
      <c r="J212" s="389"/>
      <c r="K212" s="390"/>
      <c r="L212" s="379" t="s">
        <v>34</v>
      </c>
      <c r="M212" s="380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0"/>
      <c r="Z212" s="382"/>
    </row>
    <row r="213" spans="1:26" ht="13.5" thickBot="1">
      <c r="A213" s="347"/>
      <c r="B213" s="347"/>
      <c r="C213" s="394"/>
      <c r="D213" s="347"/>
      <c r="E213" s="347"/>
      <c r="F213" s="347"/>
      <c r="G213" s="387"/>
      <c r="H213" s="391"/>
      <c r="I213" s="392"/>
      <c r="J213" s="392"/>
      <c r="K213" s="392"/>
      <c r="L213" s="373" t="s">
        <v>456</v>
      </c>
      <c r="M213" s="374"/>
      <c r="N213" s="384" t="s">
        <v>457</v>
      </c>
      <c r="O213" s="381"/>
      <c r="P213" s="381"/>
      <c r="Q213" s="385"/>
      <c r="R213" s="384" t="s">
        <v>458</v>
      </c>
      <c r="S213" s="381"/>
      <c r="T213" s="381"/>
      <c r="U213" s="381"/>
      <c r="V213" s="381"/>
      <c r="W213" s="381"/>
      <c r="X213" s="385"/>
      <c r="Y213" s="373" t="s">
        <v>459</v>
      </c>
      <c r="Z213" s="374"/>
    </row>
    <row r="214" spans="1:26" ht="17.25" customHeight="1" thickBot="1">
      <c r="A214" s="347"/>
      <c r="B214" s="347"/>
      <c r="C214" s="395"/>
      <c r="D214" s="386"/>
      <c r="E214" s="347"/>
      <c r="F214" s="386"/>
      <c r="G214" s="346"/>
      <c r="H214" s="13" t="s">
        <v>58</v>
      </c>
      <c r="I214" s="13" t="s">
        <v>15</v>
      </c>
      <c r="J214" s="13" t="s">
        <v>16</v>
      </c>
      <c r="K214" s="78" t="s">
        <v>42</v>
      </c>
      <c r="L214" s="226" t="s">
        <v>76</v>
      </c>
      <c r="M214" s="227" t="s">
        <v>77</v>
      </c>
      <c r="N214" s="228" t="s">
        <v>78</v>
      </c>
      <c r="O214" s="84" t="s">
        <v>67</v>
      </c>
      <c r="P214" s="82" t="s">
        <v>68</v>
      </c>
      <c r="Q214" s="84" t="s">
        <v>69</v>
      </c>
      <c r="R214" s="82" t="s">
        <v>70</v>
      </c>
      <c r="S214" s="84" t="s">
        <v>71</v>
      </c>
      <c r="T214" s="82" t="s">
        <v>72</v>
      </c>
      <c r="U214" s="83" t="s">
        <v>17</v>
      </c>
      <c r="V214" s="83" t="s">
        <v>18</v>
      </c>
      <c r="W214" s="83" t="s">
        <v>19</v>
      </c>
      <c r="X214" s="84" t="s">
        <v>73</v>
      </c>
      <c r="Y214" s="229" t="s">
        <v>74</v>
      </c>
      <c r="Z214" s="225" t="s">
        <v>75</v>
      </c>
    </row>
    <row r="215" spans="1:26" ht="13.5" thickTop="1">
      <c r="A215" s="370" t="s">
        <v>364</v>
      </c>
      <c r="B215" s="50"/>
      <c r="C215" s="54"/>
      <c r="D215" s="91"/>
      <c r="E215" s="57"/>
      <c r="F215" s="57"/>
      <c r="G215" s="187"/>
      <c r="H215" s="57"/>
      <c r="I215" s="57"/>
      <c r="J215" s="57"/>
      <c r="K215" s="167"/>
      <c r="L215" s="369" t="s">
        <v>401</v>
      </c>
      <c r="M215" s="368" t="s">
        <v>401</v>
      </c>
      <c r="N215" s="369"/>
      <c r="O215" s="367"/>
      <c r="P215" s="367"/>
      <c r="Q215" s="368"/>
      <c r="R215" s="369"/>
      <c r="S215" s="367"/>
      <c r="T215" s="367"/>
      <c r="U215" s="367"/>
      <c r="V215" s="367"/>
      <c r="W215" s="367"/>
      <c r="X215" s="368"/>
      <c r="Y215" s="369"/>
      <c r="Z215" s="368"/>
    </row>
    <row r="216" spans="1:26" ht="12.75">
      <c r="A216" s="371"/>
      <c r="B216" s="48" t="s">
        <v>57</v>
      </c>
      <c r="C216" s="54">
        <v>15.01</v>
      </c>
      <c r="D216" s="184">
        <v>5400</v>
      </c>
      <c r="E216" s="57">
        <v>9000</v>
      </c>
      <c r="F216" s="57">
        <v>18000</v>
      </c>
      <c r="G216" s="187">
        <v>9000</v>
      </c>
      <c r="H216" s="57">
        <f>SUM(D216:G216)</f>
        <v>41400</v>
      </c>
      <c r="I216" s="57"/>
      <c r="J216" s="57"/>
      <c r="K216" s="167">
        <f>(H216/3.12)</f>
        <v>13269.23076923077</v>
      </c>
      <c r="L216" s="369"/>
      <c r="M216" s="368"/>
      <c r="N216" s="369"/>
      <c r="O216" s="367"/>
      <c r="P216" s="367"/>
      <c r="Q216" s="368"/>
      <c r="R216" s="369"/>
      <c r="S216" s="367"/>
      <c r="T216" s="367"/>
      <c r="U216" s="367"/>
      <c r="V216" s="367"/>
      <c r="W216" s="367"/>
      <c r="X216" s="368"/>
      <c r="Y216" s="369"/>
      <c r="Z216" s="368"/>
    </row>
    <row r="217" spans="1:26" ht="12.75">
      <c r="A217" s="371"/>
      <c r="B217" s="48"/>
      <c r="C217" s="54"/>
      <c r="D217" s="184"/>
      <c r="E217" s="57"/>
      <c r="F217" s="57"/>
      <c r="G217" s="187"/>
      <c r="H217" s="57"/>
      <c r="I217" s="57"/>
      <c r="J217" s="57"/>
      <c r="K217" s="188"/>
      <c r="L217" s="369"/>
      <c r="M217" s="368"/>
      <c r="N217" s="369"/>
      <c r="O217" s="367"/>
      <c r="P217" s="367"/>
      <c r="Q217" s="368"/>
      <c r="R217" s="369"/>
      <c r="S217" s="367"/>
      <c r="T217" s="367"/>
      <c r="U217" s="367"/>
      <c r="V217" s="367"/>
      <c r="W217" s="367"/>
      <c r="X217" s="368"/>
      <c r="Y217" s="369"/>
      <c r="Z217" s="368"/>
    </row>
    <row r="218" spans="1:26" ht="12.75">
      <c r="A218" s="372"/>
      <c r="B218" s="48" t="s">
        <v>55</v>
      </c>
      <c r="C218" s="94">
        <v>17.02</v>
      </c>
      <c r="D218" s="185">
        <v>30000</v>
      </c>
      <c r="F218" s="88"/>
      <c r="G218" s="189"/>
      <c r="H218" s="88">
        <f>SUM(D218:G218)</f>
        <v>30000</v>
      </c>
      <c r="I218" s="88"/>
      <c r="J218" s="88"/>
      <c r="K218" s="167">
        <f>(H218/3.12)</f>
        <v>9615.384615384615</v>
      </c>
      <c r="L218" s="369"/>
      <c r="M218" s="368"/>
      <c r="N218" s="369"/>
      <c r="O218" s="367"/>
      <c r="P218" s="367"/>
      <c r="Q218" s="368"/>
      <c r="R218" s="369"/>
      <c r="S218" s="367"/>
      <c r="T218" s="367"/>
      <c r="U218" s="367"/>
      <c r="V218" s="367"/>
      <c r="W218" s="367"/>
      <c r="X218" s="368"/>
      <c r="Y218" s="369"/>
      <c r="Z218" s="368"/>
    </row>
    <row r="219" spans="1:26" ht="12.75">
      <c r="A219" s="375" t="s">
        <v>365</v>
      </c>
      <c r="B219" s="48" t="s">
        <v>312</v>
      </c>
      <c r="C219" s="54">
        <v>21.01</v>
      </c>
      <c r="D219" s="184">
        <v>168000</v>
      </c>
      <c r="E219" s="88">
        <v>280000</v>
      </c>
      <c r="F219" s="57">
        <v>310000</v>
      </c>
      <c r="G219" s="187">
        <v>30000</v>
      </c>
      <c r="H219" s="57">
        <f>SUM(D219:G219)</f>
        <v>788000</v>
      </c>
      <c r="I219" s="57"/>
      <c r="J219" s="57"/>
      <c r="K219" s="167">
        <f>(H219/3.12)</f>
        <v>252564.10256410256</v>
      </c>
      <c r="L219" s="369"/>
      <c r="M219" s="368" t="s">
        <v>401</v>
      </c>
      <c r="N219" s="369" t="s">
        <v>401</v>
      </c>
      <c r="O219" s="367"/>
      <c r="P219" s="367"/>
      <c r="Q219" s="368"/>
      <c r="R219" s="369"/>
      <c r="S219" s="367"/>
      <c r="T219" s="367"/>
      <c r="U219" s="367"/>
      <c r="V219" s="367"/>
      <c r="W219" s="367"/>
      <c r="X219" s="368"/>
      <c r="Y219" s="369"/>
      <c r="Z219" s="368"/>
    </row>
    <row r="220" spans="1:26" ht="12.75">
      <c r="A220" s="375"/>
      <c r="B220" s="48"/>
      <c r="C220" s="54"/>
      <c r="D220" s="184"/>
      <c r="E220" s="57"/>
      <c r="F220" s="57"/>
      <c r="G220" s="187"/>
      <c r="H220" s="57"/>
      <c r="I220" s="57"/>
      <c r="J220" s="57"/>
      <c r="K220" s="167"/>
      <c r="L220" s="369"/>
      <c r="M220" s="368"/>
      <c r="N220" s="369"/>
      <c r="O220" s="367"/>
      <c r="P220" s="367"/>
      <c r="Q220" s="368"/>
      <c r="R220" s="369"/>
      <c r="S220" s="367"/>
      <c r="T220" s="367"/>
      <c r="U220" s="367"/>
      <c r="V220" s="367"/>
      <c r="W220" s="367"/>
      <c r="X220" s="368"/>
      <c r="Y220" s="369"/>
      <c r="Z220" s="368"/>
    </row>
    <row r="221" spans="1:26" ht="12.75">
      <c r="A221" s="383"/>
      <c r="B221" s="48"/>
      <c r="C221" s="54"/>
      <c r="D221" s="184"/>
      <c r="E221" s="57"/>
      <c r="F221" s="57"/>
      <c r="G221" s="187"/>
      <c r="H221" s="57"/>
      <c r="I221" s="57"/>
      <c r="J221" s="57"/>
      <c r="K221" s="167"/>
      <c r="L221" s="369"/>
      <c r="M221" s="368"/>
      <c r="N221" s="369"/>
      <c r="O221" s="367"/>
      <c r="P221" s="367"/>
      <c r="Q221" s="368"/>
      <c r="R221" s="369"/>
      <c r="S221" s="367"/>
      <c r="T221" s="367"/>
      <c r="U221" s="367"/>
      <c r="V221" s="367"/>
      <c r="W221" s="367"/>
      <c r="X221" s="368"/>
      <c r="Y221" s="369"/>
      <c r="Z221" s="368"/>
    </row>
    <row r="222" spans="1:26" ht="12.75">
      <c r="A222" s="375" t="s">
        <v>366</v>
      </c>
      <c r="B222" s="48" t="s">
        <v>311</v>
      </c>
      <c r="C222" s="54">
        <v>32.01</v>
      </c>
      <c r="D222" s="184">
        <v>60000</v>
      </c>
      <c r="E222" s="57">
        <v>60000</v>
      </c>
      <c r="F222" s="57">
        <v>60000</v>
      </c>
      <c r="G222" s="187">
        <v>60000</v>
      </c>
      <c r="H222" s="57">
        <f>SUM(D222:G222)</f>
        <v>240000</v>
      </c>
      <c r="I222" s="57"/>
      <c r="J222" s="57"/>
      <c r="K222" s="167">
        <f>(H222/3.12)</f>
        <v>76923.07692307692</v>
      </c>
      <c r="L222" s="369"/>
      <c r="M222" s="368"/>
      <c r="N222" s="369" t="s">
        <v>401</v>
      </c>
      <c r="O222" s="367" t="s">
        <v>401</v>
      </c>
      <c r="P222" s="367" t="s">
        <v>401</v>
      </c>
      <c r="Q222" s="368" t="s">
        <v>401</v>
      </c>
      <c r="R222" s="369" t="s">
        <v>401</v>
      </c>
      <c r="S222" s="367" t="s">
        <v>401</v>
      </c>
      <c r="T222" s="367"/>
      <c r="U222" s="367"/>
      <c r="V222" s="367"/>
      <c r="W222" s="367"/>
      <c r="X222" s="368"/>
      <c r="Y222" s="369"/>
      <c r="Z222" s="368"/>
    </row>
    <row r="223" spans="1:26" ht="12.75">
      <c r="A223" s="383"/>
      <c r="B223" s="48"/>
      <c r="C223" s="54"/>
      <c r="D223" s="184"/>
      <c r="E223" s="57"/>
      <c r="F223" s="57"/>
      <c r="G223" s="187"/>
      <c r="H223" s="57"/>
      <c r="I223" s="57"/>
      <c r="J223" s="57"/>
      <c r="K223" s="188"/>
      <c r="L223" s="369"/>
      <c r="M223" s="368"/>
      <c r="N223" s="369"/>
      <c r="O223" s="367"/>
      <c r="P223" s="367"/>
      <c r="Q223" s="368"/>
      <c r="R223" s="369"/>
      <c r="S223" s="367"/>
      <c r="T223" s="367"/>
      <c r="U223" s="367"/>
      <c r="V223" s="367"/>
      <c r="W223" s="367"/>
      <c r="X223" s="368"/>
      <c r="Y223" s="369"/>
      <c r="Z223" s="368"/>
    </row>
    <row r="224" spans="1:26" ht="12.75">
      <c r="A224" s="383"/>
      <c r="B224" s="48"/>
      <c r="C224" s="54"/>
      <c r="D224" s="184"/>
      <c r="E224" s="57"/>
      <c r="F224" s="57"/>
      <c r="G224" s="187"/>
      <c r="H224" s="57"/>
      <c r="I224" s="57"/>
      <c r="J224" s="57"/>
      <c r="K224" s="167"/>
      <c r="L224" s="369"/>
      <c r="M224" s="368"/>
      <c r="N224" s="369"/>
      <c r="O224" s="367"/>
      <c r="P224" s="367"/>
      <c r="Q224" s="368"/>
      <c r="R224" s="369"/>
      <c r="S224" s="367"/>
      <c r="T224" s="367"/>
      <c r="U224" s="367"/>
      <c r="V224" s="367"/>
      <c r="W224" s="367"/>
      <c r="X224" s="368"/>
      <c r="Y224" s="369"/>
      <c r="Z224" s="368"/>
    </row>
    <row r="225" spans="1:26" ht="12.75">
      <c r="A225" s="383"/>
      <c r="B225" s="48"/>
      <c r="C225" s="90"/>
      <c r="D225" s="185"/>
      <c r="E225" s="88"/>
      <c r="F225" s="88"/>
      <c r="G225" s="189"/>
      <c r="H225" s="88"/>
      <c r="I225" s="88"/>
      <c r="J225" s="88"/>
      <c r="K225" s="190"/>
      <c r="L225" s="369"/>
      <c r="M225" s="368"/>
      <c r="N225" s="369"/>
      <c r="O225" s="367"/>
      <c r="P225" s="367"/>
      <c r="Q225" s="368"/>
      <c r="R225" s="369"/>
      <c r="S225" s="367"/>
      <c r="T225" s="367"/>
      <c r="U225" s="367"/>
      <c r="V225" s="367"/>
      <c r="W225" s="367"/>
      <c r="X225" s="368"/>
      <c r="Y225" s="369"/>
      <c r="Z225" s="368"/>
    </row>
    <row r="226" spans="1:26" ht="12.75">
      <c r="A226" s="370" t="s">
        <v>367</v>
      </c>
      <c r="B226" s="48"/>
      <c r="C226" s="54"/>
      <c r="D226" s="184"/>
      <c r="E226" s="57"/>
      <c r="F226" s="57"/>
      <c r="G226" s="187"/>
      <c r="H226" s="57"/>
      <c r="I226" s="57"/>
      <c r="J226" s="57"/>
      <c r="K226" s="188"/>
      <c r="L226" s="369"/>
      <c r="M226" s="368"/>
      <c r="N226" s="369" t="s">
        <v>401</v>
      </c>
      <c r="O226" s="367" t="s">
        <v>401</v>
      </c>
      <c r="P226" s="367" t="s">
        <v>401</v>
      </c>
      <c r="Q226" s="368" t="s">
        <v>401</v>
      </c>
      <c r="R226" s="369" t="s">
        <v>401</v>
      </c>
      <c r="S226" s="367" t="s">
        <v>401</v>
      </c>
      <c r="T226" s="367" t="s">
        <v>401</v>
      </c>
      <c r="U226" s="367"/>
      <c r="V226" s="367"/>
      <c r="W226" s="367"/>
      <c r="X226" s="368" t="s">
        <v>401</v>
      </c>
      <c r="Y226" s="369" t="s">
        <v>401</v>
      </c>
      <c r="Z226" s="368" t="s">
        <v>401</v>
      </c>
    </row>
    <row r="227" spans="1:26" ht="12.75">
      <c r="A227" s="371"/>
      <c r="B227" s="48"/>
      <c r="C227" s="54"/>
      <c r="D227" s="184"/>
      <c r="E227" s="57"/>
      <c r="F227" s="57"/>
      <c r="G227" s="187"/>
      <c r="H227" s="57"/>
      <c r="I227" s="57"/>
      <c r="J227" s="57"/>
      <c r="K227" s="188"/>
      <c r="L227" s="369"/>
      <c r="M227" s="368"/>
      <c r="N227" s="369"/>
      <c r="O227" s="367"/>
      <c r="P227" s="367"/>
      <c r="Q227" s="368"/>
      <c r="R227" s="369"/>
      <c r="S227" s="367"/>
      <c r="T227" s="367"/>
      <c r="U227" s="367"/>
      <c r="V227" s="367"/>
      <c r="W227" s="367"/>
      <c r="X227" s="368"/>
      <c r="Y227" s="369"/>
      <c r="Z227" s="368"/>
    </row>
    <row r="228" spans="1:26" ht="13.5" thickBot="1">
      <c r="A228" s="371"/>
      <c r="B228" s="48"/>
      <c r="C228" s="90"/>
      <c r="D228" s="185"/>
      <c r="E228" s="88"/>
      <c r="F228" s="88"/>
      <c r="G228" s="189"/>
      <c r="H228" s="88"/>
      <c r="I228" s="88"/>
      <c r="J228" s="88"/>
      <c r="K228" s="190"/>
      <c r="L228" s="378"/>
      <c r="M228" s="377"/>
      <c r="N228" s="378"/>
      <c r="O228" s="376"/>
      <c r="P228" s="376"/>
      <c r="Q228" s="377"/>
      <c r="R228" s="378"/>
      <c r="S228" s="376"/>
      <c r="T228" s="376"/>
      <c r="U228" s="376"/>
      <c r="V228" s="376"/>
      <c r="W228" s="376"/>
      <c r="X228" s="377"/>
      <c r="Y228" s="378"/>
      <c r="Z228" s="377"/>
    </row>
    <row r="229" spans="1:11" ht="13.5" thickBot="1">
      <c r="A229" s="372"/>
      <c r="B229" s="49"/>
      <c r="C229" s="110" t="s">
        <v>368</v>
      </c>
      <c r="D229" s="186">
        <f>SUM(D216:D228)</f>
        <v>263400</v>
      </c>
      <c r="E229" s="191">
        <f>SUM(E215:E228)</f>
        <v>349000</v>
      </c>
      <c r="F229" s="56">
        <f>SUM(F215:F228)</f>
        <v>388000</v>
      </c>
      <c r="G229" s="191">
        <f>SUM(G216:G228)</f>
        <v>99000</v>
      </c>
      <c r="H229" s="96">
        <f>SUM(H215:H228)</f>
        <v>1099400</v>
      </c>
      <c r="I229" s="97"/>
      <c r="J229" s="97"/>
      <c r="K229" s="169">
        <f>SUM(K216:K228)</f>
        <v>352371.7948717949</v>
      </c>
    </row>
    <row r="230" spans="1:11" ht="13.5" thickBot="1">
      <c r="A230" s="102" t="s">
        <v>369</v>
      </c>
      <c r="B230" s="66"/>
      <c r="C230" s="100"/>
      <c r="D230" s="111"/>
      <c r="E230" s="100"/>
      <c r="F230" s="111"/>
      <c r="G230" s="171"/>
      <c r="H230" s="173">
        <f>SUM(H229)</f>
        <v>1099400</v>
      </c>
      <c r="I230" s="174"/>
      <c r="J230" s="174"/>
      <c r="K230" s="175">
        <f>SUM(K229)</f>
        <v>352371.7948717949</v>
      </c>
    </row>
    <row r="231" ht="13.5" thickBot="1"/>
    <row r="232" spans="1:26" ht="13.5" customHeight="1" thickBot="1">
      <c r="A232" s="343" t="s">
        <v>64</v>
      </c>
      <c r="B232" s="343" t="s">
        <v>33</v>
      </c>
      <c r="C232" s="393" t="s">
        <v>32</v>
      </c>
      <c r="D232" s="343" t="s">
        <v>456</v>
      </c>
      <c r="E232" s="343" t="s">
        <v>457</v>
      </c>
      <c r="F232" s="343" t="s">
        <v>458</v>
      </c>
      <c r="G232" s="345" t="s">
        <v>459</v>
      </c>
      <c r="H232" s="388" t="s">
        <v>80</v>
      </c>
      <c r="I232" s="389"/>
      <c r="J232" s="389"/>
      <c r="K232" s="390"/>
      <c r="L232" s="379" t="s">
        <v>34</v>
      </c>
      <c r="M232" s="380"/>
      <c r="N232" s="381"/>
      <c r="O232" s="381"/>
      <c r="P232" s="381"/>
      <c r="Q232" s="381"/>
      <c r="R232" s="381"/>
      <c r="S232" s="381"/>
      <c r="T232" s="381"/>
      <c r="U232" s="381"/>
      <c r="V232" s="381"/>
      <c r="W232" s="381"/>
      <c r="X232" s="381"/>
      <c r="Y232" s="380"/>
      <c r="Z232" s="382"/>
    </row>
    <row r="233" spans="1:26" ht="13.5" thickBot="1">
      <c r="A233" s="347"/>
      <c r="B233" s="347"/>
      <c r="C233" s="394"/>
      <c r="D233" s="347"/>
      <c r="E233" s="347"/>
      <c r="F233" s="347"/>
      <c r="G233" s="387"/>
      <c r="H233" s="391"/>
      <c r="I233" s="392"/>
      <c r="J233" s="392"/>
      <c r="K233" s="392"/>
      <c r="L233" s="373" t="s">
        <v>456</v>
      </c>
      <c r="M233" s="374"/>
      <c r="N233" s="384" t="s">
        <v>457</v>
      </c>
      <c r="O233" s="381"/>
      <c r="P233" s="381"/>
      <c r="Q233" s="385"/>
      <c r="R233" s="384" t="s">
        <v>458</v>
      </c>
      <c r="S233" s="381"/>
      <c r="T233" s="381"/>
      <c r="U233" s="381"/>
      <c r="V233" s="381"/>
      <c r="W233" s="381"/>
      <c r="X233" s="385"/>
      <c r="Y233" s="373" t="s">
        <v>459</v>
      </c>
      <c r="Z233" s="374"/>
    </row>
    <row r="234" spans="1:26" ht="20.25" customHeight="1" thickBot="1">
      <c r="A234" s="347"/>
      <c r="B234" s="347"/>
      <c r="C234" s="395"/>
      <c r="D234" s="386"/>
      <c r="E234" s="347"/>
      <c r="F234" s="386"/>
      <c r="G234" s="346"/>
      <c r="H234" s="13" t="s">
        <v>58</v>
      </c>
      <c r="I234" s="13" t="s">
        <v>15</v>
      </c>
      <c r="J234" s="13" t="s">
        <v>16</v>
      </c>
      <c r="K234" s="78" t="s">
        <v>42</v>
      </c>
      <c r="L234" s="226" t="s">
        <v>76</v>
      </c>
      <c r="M234" s="227" t="s">
        <v>77</v>
      </c>
      <c r="N234" s="228" t="s">
        <v>78</v>
      </c>
      <c r="O234" s="84" t="s">
        <v>67</v>
      </c>
      <c r="P234" s="82" t="s">
        <v>68</v>
      </c>
      <c r="Q234" s="84" t="s">
        <v>69</v>
      </c>
      <c r="R234" s="82" t="s">
        <v>70</v>
      </c>
      <c r="S234" s="84" t="s">
        <v>71</v>
      </c>
      <c r="T234" s="82" t="s">
        <v>72</v>
      </c>
      <c r="U234" s="83" t="s">
        <v>17</v>
      </c>
      <c r="V234" s="83" t="s">
        <v>18</v>
      </c>
      <c r="W234" s="83" t="s">
        <v>19</v>
      </c>
      <c r="X234" s="84" t="s">
        <v>73</v>
      </c>
      <c r="Y234" s="229" t="s">
        <v>74</v>
      </c>
      <c r="Z234" s="225" t="s">
        <v>75</v>
      </c>
    </row>
    <row r="235" spans="1:26" ht="13.5" thickTop="1">
      <c r="A235" s="370" t="s">
        <v>370</v>
      </c>
      <c r="B235" s="50" t="s">
        <v>313</v>
      </c>
      <c r="C235" s="54">
        <v>11.01</v>
      </c>
      <c r="D235" s="57">
        <v>60000</v>
      </c>
      <c r="E235" s="57">
        <v>15000</v>
      </c>
      <c r="F235" s="57">
        <v>45000</v>
      </c>
      <c r="G235" s="187">
        <v>15000</v>
      </c>
      <c r="H235" s="57">
        <f>SUM(D235:G235)</f>
        <v>135000</v>
      </c>
      <c r="I235" s="57"/>
      <c r="J235" s="57"/>
      <c r="K235" s="167">
        <f>(H235/3.12)</f>
        <v>43269.230769230766</v>
      </c>
      <c r="L235" s="369" t="s">
        <v>401</v>
      </c>
      <c r="M235" s="368" t="s">
        <v>401</v>
      </c>
      <c r="N235" s="369"/>
      <c r="O235" s="367"/>
      <c r="P235" s="367"/>
      <c r="Q235" s="368"/>
      <c r="R235" s="369"/>
      <c r="S235" s="367"/>
      <c r="T235" s="367"/>
      <c r="U235" s="367"/>
      <c r="V235" s="367"/>
      <c r="W235" s="367"/>
      <c r="X235" s="368"/>
      <c r="Y235" s="369"/>
      <c r="Z235" s="368"/>
    </row>
    <row r="236" spans="1:26" ht="12.75">
      <c r="A236" s="371"/>
      <c r="B236" s="48" t="s">
        <v>57</v>
      </c>
      <c r="C236" s="54">
        <v>15.01</v>
      </c>
      <c r="D236" s="184">
        <v>3600</v>
      </c>
      <c r="E236" s="57">
        <v>4800</v>
      </c>
      <c r="F236" s="57">
        <v>9000</v>
      </c>
      <c r="G236" s="187">
        <v>4800</v>
      </c>
      <c r="H236" s="57">
        <f>SUM(D236:G236)</f>
        <v>22200</v>
      </c>
      <c r="I236" s="57"/>
      <c r="J236" s="57"/>
      <c r="K236" s="167">
        <f>(H236/3.12)</f>
        <v>7115.384615384615</v>
      </c>
      <c r="L236" s="369"/>
      <c r="M236" s="368"/>
      <c r="N236" s="369"/>
      <c r="O236" s="367"/>
      <c r="P236" s="367"/>
      <c r="Q236" s="368"/>
      <c r="R236" s="369"/>
      <c r="S236" s="367"/>
      <c r="T236" s="367"/>
      <c r="U236" s="367"/>
      <c r="V236" s="367"/>
      <c r="W236" s="367"/>
      <c r="X236" s="368"/>
      <c r="Y236" s="369"/>
      <c r="Z236" s="368"/>
    </row>
    <row r="237" spans="1:26" ht="12.75">
      <c r="A237" s="371"/>
      <c r="B237" s="48"/>
      <c r="C237" s="54"/>
      <c r="D237" s="184"/>
      <c r="E237" s="57"/>
      <c r="F237" s="57"/>
      <c r="G237" s="187"/>
      <c r="H237" s="57"/>
      <c r="I237" s="57"/>
      <c r="J237" s="57"/>
      <c r="K237" s="188"/>
      <c r="L237" s="369"/>
      <c r="M237" s="368"/>
      <c r="N237" s="369"/>
      <c r="O237" s="367"/>
      <c r="P237" s="367"/>
      <c r="Q237" s="368"/>
      <c r="R237" s="369"/>
      <c r="S237" s="367"/>
      <c r="T237" s="367"/>
      <c r="U237" s="367"/>
      <c r="V237" s="367"/>
      <c r="W237" s="367"/>
      <c r="X237" s="368"/>
      <c r="Y237" s="369"/>
      <c r="Z237" s="368"/>
    </row>
    <row r="238" spans="1:26" ht="12.75">
      <c r="A238" s="372"/>
      <c r="B238" s="48" t="s">
        <v>55</v>
      </c>
      <c r="C238" s="94">
        <v>17.02</v>
      </c>
      <c r="D238" s="185">
        <v>20000</v>
      </c>
      <c r="E238">
        <v>60000</v>
      </c>
      <c r="F238" s="88">
        <v>60000</v>
      </c>
      <c r="G238" s="189">
        <v>60000</v>
      </c>
      <c r="H238" s="88">
        <f>SUM(D238:G238)</f>
        <v>200000</v>
      </c>
      <c r="I238" s="88"/>
      <c r="J238" s="88"/>
      <c r="K238" s="167">
        <f>(H238/3.12)</f>
        <v>64102.5641025641</v>
      </c>
      <c r="L238" s="369"/>
      <c r="M238" s="368"/>
      <c r="N238" s="369"/>
      <c r="O238" s="367"/>
      <c r="P238" s="367"/>
      <c r="Q238" s="368"/>
      <c r="R238" s="369"/>
      <c r="S238" s="367"/>
      <c r="T238" s="367"/>
      <c r="U238" s="367"/>
      <c r="V238" s="367"/>
      <c r="W238" s="367"/>
      <c r="X238" s="368"/>
      <c r="Y238" s="369"/>
      <c r="Z238" s="368"/>
    </row>
    <row r="239" spans="1:26" ht="12.75">
      <c r="A239" s="375" t="s">
        <v>371</v>
      </c>
      <c r="B239" s="48" t="s">
        <v>312</v>
      </c>
      <c r="C239" s="54">
        <v>21.01</v>
      </c>
      <c r="D239" s="184">
        <v>178000</v>
      </c>
      <c r="E239" s="88">
        <v>216000</v>
      </c>
      <c r="F239" s="57">
        <v>280000</v>
      </c>
      <c r="G239" s="187">
        <v>216000</v>
      </c>
      <c r="H239" s="57">
        <f>SUM(D239:G239)</f>
        <v>890000</v>
      </c>
      <c r="I239" s="57"/>
      <c r="J239" s="57"/>
      <c r="K239" s="167">
        <f>(H239/3.12)</f>
        <v>285256.41025641025</v>
      </c>
      <c r="L239" s="369"/>
      <c r="M239" s="368" t="s">
        <v>401</v>
      </c>
      <c r="N239" s="369" t="s">
        <v>401</v>
      </c>
      <c r="O239" s="367"/>
      <c r="P239" s="367"/>
      <c r="Q239" s="368"/>
      <c r="R239" s="369"/>
      <c r="S239" s="367"/>
      <c r="T239" s="367"/>
      <c r="U239" s="367"/>
      <c r="V239" s="367"/>
      <c r="W239" s="367"/>
      <c r="X239" s="368"/>
      <c r="Y239" s="369"/>
      <c r="Z239" s="368"/>
    </row>
    <row r="240" spans="1:26" ht="12.75">
      <c r="A240" s="375"/>
      <c r="B240" s="48"/>
      <c r="C240" s="54"/>
      <c r="D240" s="184"/>
      <c r="E240" s="57"/>
      <c r="F240" s="57"/>
      <c r="G240" s="187"/>
      <c r="H240" s="57"/>
      <c r="I240" s="57"/>
      <c r="J240" s="57"/>
      <c r="K240" s="167"/>
      <c r="L240" s="369"/>
      <c r="M240" s="368"/>
      <c r="N240" s="369"/>
      <c r="O240" s="367"/>
      <c r="P240" s="367"/>
      <c r="Q240" s="368"/>
      <c r="R240" s="369"/>
      <c r="S240" s="367"/>
      <c r="T240" s="367"/>
      <c r="U240" s="367"/>
      <c r="V240" s="367"/>
      <c r="W240" s="367"/>
      <c r="X240" s="368"/>
      <c r="Y240" s="369"/>
      <c r="Z240" s="368"/>
    </row>
    <row r="241" spans="1:26" ht="12.75">
      <c r="A241" s="383"/>
      <c r="B241" s="48"/>
      <c r="C241" s="54"/>
      <c r="D241" s="184"/>
      <c r="E241" s="57"/>
      <c r="F241" s="57"/>
      <c r="G241" s="187"/>
      <c r="H241" s="57"/>
      <c r="I241" s="57"/>
      <c r="J241" s="57"/>
      <c r="K241" s="167"/>
      <c r="L241" s="369"/>
      <c r="M241" s="368"/>
      <c r="N241" s="369"/>
      <c r="O241" s="367"/>
      <c r="P241" s="367"/>
      <c r="Q241" s="368"/>
      <c r="R241" s="369"/>
      <c r="S241" s="367"/>
      <c r="T241" s="367"/>
      <c r="U241" s="367"/>
      <c r="V241" s="367"/>
      <c r="W241" s="367"/>
      <c r="X241" s="368"/>
      <c r="Y241" s="369"/>
      <c r="Z241" s="368"/>
    </row>
    <row r="242" spans="1:26" ht="12.75">
      <c r="A242" s="375" t="s">
        <v>373</v>
      </c>
      <c r="B242" s="48" t="s">
        <v>311</v>
      </c>
      <c r="C242" s="54">
        <v>32.01</v>
      </c>
      <c r="D242" s="184"/>
      <c r="E242" s="57">
        <v>60000</v>
      </c>
      <c r="F242" s="57">
        <v>60000</v>
      </c>
      <c r="G242" s="187">
        <v>60000</v>
      </c>
      <c r="H242" s="57">
        <f>SUM(D242:G242)</f>
        <v>180000</v>
      </c>
      <c r="I242" s="57"/>
      <c r="J242" s="57"/>
      <c r="K242" s="167">
        <f>(H242/3.12)</f>
        <v>57692.30769230769</v>
      </c>
      <c r="L242" s="369"/>
      <c r="M242" s="368"/>
      <c r="N242" s="369" t="s">
        <v>401</v>
      </c>
      <c r="O242" s="367" t="s">
        <v>401</v>
      </c>
      <c r="P242" s="367" t="s">
        <v>401</v>
      </c>
      <c r="Q242" s="368" t="s">
        <v>401</v>
      </c>
      <c r="R242" s="369" t="s">
        <v>401</v>
      </c>
      <c r="S242" s="367" t="s">
        <v>401</v>
      </c>
      <c r="T242" s="367" t="s">
        <v>401</v>
      </c>
      <c r="U242" s="367"/>
      <c r="V242" s="367"/>
      <c r="W242" s="367"/>
      <c r="X242" s="368" t="s">
        <v>401</v>
      </c>
      <c r="Y242" s="369" t="s">
        <v>401</v>
      </c>
      <c r="Z242" s="368" t="s">
        <v>401</v>
      </c>
    </row>
    <row r="243" spans="1:26" ht="12.75">
      <c r="A243" s="383"/>
      <c r="B243" s="48"/>
      <c r="C243" s="54"/>
      <c r="D243" s="184"/>
      <c r="E243" s="57"/>
      <c r="F243" s="57"/>
      <c r="G243" s="187"/>
      <c r="H243" s="57"/>
      <c r="I243" s="57"/>
      <c r="J243" s="57"/>
      <c r="K243" s="188"/>
      <c r="L243" s="369"/>
      <c r="M243" s="368"/>
      <c r="N243" s="369"/>
      <c r="O243" s="367"/>
      <c r="P243" s="367"/>
      <c r="Q243" s="368"/>
      <c r="R243" s="369"/>
      <c r="S243" s="367"/>
      <c r="T243" s="367"/>
      <c r="U243" s="367"/>
      <c r="V243" s="367"/>
      <c r="W243" s="367"/>
      <c r="X243" s="368"/>
      <c r="Y243" s="369"/>
      <c r="Z243" s="368"/>
    </row>
    <row r="244" spans="1:26" ht="12.75">
      <c r="A244" s="383"/>
      <c r="B244" s="48"/>
      <c r="C244" s="54"/>
      <c r="D244" s="184"/>
      <c r="E244" s="57"/>
      <c r="F244" s="57"/>
      <c r="G244" s="187"/>
      <c r="H244" s="57"/>
      <c r="I244" s="57"/>
      <c r="J244" s="57"/>
      <c r="K244" s="167"/>
      <c r="L244" s="369"/>
      <c r="M244" s="368"/>
      <c r="N244" s="369"/>
      <c r="O244" s="367"/>
      <c r="P244" s="367"/>
      <c r="Q244" s="368"/>
      <c r="R244" s="369"/>
      <c r="S244" s="367"/>
      <c r="T244" s="367"/>
      <c r="U244" s="367"/>
      <c r="V244" s="367"/>
      <c r="W244" s="367"/>
      <c r="X244" s="368"/>
      <c r="Y244" s="369"/>
      <c r="Z244" s="368"/>
    </row>
    <row r="245" spans="1:26" ht="12.75">
      <c r="A245" s="383"/>
      <c r="B245" s="48"/>
      <c r="C245" s="90"/>
      <c r="D245" s="185"/>
      <c r="E245" s="88"/>
      <c r="F245" s="88"/>
      <c r="G245" s="189"/>
      <c r="H245" s="88"/>
      <c r="I245" s="88"/>
      <c r="J245" s="88"/>
      <c r="K245" s="190"/>
      <c r="L245" s="369"/>
      <c r="M245" s="368"/>
      <c r="N245" s="369"/>
      <c r="O245" s="367"/>
      <c r="P245" s="367"/>
      <c r="Q245" s="368"/>
      <c r="R245" s="369"/>
      <c r="S245" s="367"/>
      <c r="T245" s="367"/>
      <c r="U245" s="367"/>
      <c r="V245" s="367"/>
      <c r="W245" s="367"/>
      <c r="X245" s="368"/>
      <c r="Y245" s="369"/>
      <c r="Z245" s="368"/>
    </row>
    <row r="246" spans="1:26" ht="12.75">
      <c r="A246" s="370" t="s">
        <v>372</v>
      </c>
      <c r="B246" s="48"/>
      <c r="C246" s="54"/>
      <c r="D246" s="184"/>
      <c r="E246" s="57"/>
      <c r="F246" s="57"/>
      <c r="G246" s="187"/>
      <c r="H246" s="57"/>
      <c r="I246" s="57"/>
      <c r="J246" s="57"/>
      <c r="K246" s="188"/>
      <c r="L246" s="369"/>
      <c r="M246" s="368"/>
      <c r="N246" s="369" t="s">
        <v>401</v>
      </c>
      <c r="O246" s="367" t="s">
        <v>401</v>
      </c>
      <c r="P246" s="367" t="s">
        <v>401</v>
      </c>
      <c r="Q246" s="368" t="s">
        <v>401</v>
      </c>
      <c r="R246" s="369" t="s">
        <v>401</v>
      </c>
      <c r="S246" s="367" t="s">
        <v>401</v>
      </c>
      <c r="T246" s="367" t="s">
        <v>401</v>
      </c>
      <c r="U246" s="367"/>
      <c r="V246" s="367"/>
      <c r="W246" s="367"/>
      <c r="X246" s="368" t="s">
        <v>401</v>
      </c>
      <c r="Y246" s="369" t="s">
        <v>401</v>
      </c>
      <c r="Z246" s="368" t="s">
        <v>401</v>
      </c>
    </row>
    <row r="247" spans="1:26" ht="12.75">
      <c r="A247" s="371"/>
      <c r="B247" s="48"/>
      <c r="C247" s="54"/>
      <c r="D247" s="184"/>
      <c r="E247" s="57"/>
      <c r="F247" s="57"/>
      <c r="G247" s="187"/>
      <c r="H247" s="57"/>
      <c r="I247" s="57"/>
      <c r="J247" s="57"/>
      <c r="K247" s="188"/>
      <c r="L247" s="369"/>
      <c r="M247" s="368"/>
      <c r="N247" s="369"/>
      <c r="O247" s="367"/>
      <c r="P247" s="367"/>
      <c r="Q247" s="368"/>
      <c r="R247" s="369"/>
      <c r="S247" s="367"/>
      <c r="T247" s="367"/>
      <c r="U247" s="367"/>
      <c r="V247" s="367"/>
      <c r="W247" s="367"/>
      <c r="X247" s="368"/>
      <c r="Y247" s="369"/>
      <c r="Z247" s="368"/>
    </row>
    <row r="248" spans="1:26" ht="13.5" thickBot="1">
      <c r="A248" s="371"/>
      <c r="B248" s="48"/>
      <c r="C248" s="90"/>
      <c r="D248" s="185"/>
      <c r="E248" s="88"/>
      <c r="F248" s="88"/>
      <c r="G248" s="189"/>
      <c r="H248" s="88"/>
      <c r="I248" s="88"/>
      <c r="J248" s="88"/>
      <c r="K248" s="190"/>
      <c r="L248" s="378"/>
      <c r="M248" s="377"/>
      <c r="N248" s="378"/>
      <c r="O248" s="376"/>
      <c r="P248" s="376"/>
      <c r="Q248" s="377"/>
      <c r="R248" s="378"/>
      <c r="S248" s="376"/>
      <c r="T248" s="376"/>
      <c r="U248" s="376"/>
      <c r="V248" s="376"/>
      <c r="W248" s="376"/>
      <c r="X248" s="377"/>
      <c r="Y248" s="378"/>
      <c r="Z248" s="377"/>
    </row>
    <row r="249" spans="1:11" ht="13.5" thickBot="1">
      <c r="A249" s="372"/>
      <c r="B249" s="49"/>
      <c r="C249" s="110" t="s">
        <v>375</v>
      </c>
      <c r="D249" s="186">
        <f>SUM(D235:D248)</f>
        <v>261600</v>
      </c>
      <c r="E249" s="191">
        <f>SUM(E235:E248)</f>
        <v>355800</v>
      </c>
      <c r="F249" s="56">
        <f>SUM(F235:F248)</f>
        <v>454000</v>
      </c>
      <c r="G249" s="191">
        <f>SUM(G235:G248)</f>
        <v>355800</v>
      </c>
      <c r="H249" s="96">
        <f>SUM(H235:H248)</f>
        <v>1427200</v>
      </c>
      <c r="I249" s="97"/>
      <c r="J249" s="97"/>
      <c r="K249" s="169">
        <f>SUM(K235:K248)</f>
        <v>457435.89743589744</v>
      </c>
    </row>
    <row r="250" spans="1:11" ht="13.5" thickBot="1">
      <c r="A250" s="102" t="s">
        <v>374</v>
      </c>
      <c r="B250" s="66"/>
      <c r="C250" s="100"/>
      <c r="D250" s="111"/>
      <c r="E250" s="100"/>
      <c r="F250" s="111"/>
      <c r="G250" s="171"/>
      <c r="H250" s="173">
        <f>SUM(H249)</f>
        <v>1427200</v>
      </c>
      <c r="I250" s="174"/>
      <c r="J250" s="174"/>
      <c r="K250" s="175">
        <f>SUM(K249)</f>
        <v>457435.89743589744</v>
      </c>
    </row>
    <row r="251" ht="13.5" thickBot="1"/>
    <row r="252" spans="1:26" ht="13.5" customHeight="1" thickBot="1">
      <c r="A252" s="343" t="s">
        <v>64</v>
      </c>
      <c r="B252" s="343" t="s">
        <v>33</v>
      </c>
      <c r="C252" s="393" t="s">
        <v>32</v>
      </c>
      <c r="D252" s="343" t="s">
        <v>456</v>
      </c>
      <c r="E252" s="343" t="s">
        <v>457</v>
      </c>
      <c r="F252" s="343" t="s">
        <v>458</v>
      </c>
      <c r="G252" s="345" t="s">
        <v>459</v>
      </c>
      <c r="H252" s="388" t="s">
        <v>80</v>
      </c>
      <c r="I252" s="389"/>
      <c r="J252" s="389"/>
      <c r="K252" s="390"/>
      <c r="L252" s="379" t="s">
        <v>34</v>
      </c>
      <c r="M252" s="380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0"/>
      <c r="Z252" s="382"/>
    </row>
    <row r="253" spans="1:26" ht="13.5" thickBot="1">
      <c r="A253" s="347"/>
      <c r="B253" s="347"/>
      <c r="C253" s="394"/>
      <c r="D253" s="347"/>
      <c r="E253" s="347"/>
      <c r="F253" s="347"/>
      <c r="G253" s="387"/>
      <c r="H253" s="391"/>
      <c r="I253" s="392"/>
      <c r="J253" s="392"/>
      <c r="K253" s="392"/>
      <c r="L253" s="373" t="s">
        <v>456</v>
      </c>
      <c r="M253" s="374"/>
      <c r="N253" s="384" t="s">
        <v>457</v>
      </c>
      <c r="O253" s="381"/>
      <c r="P253" s="381"/>
      <c r="Q253" s="385"/>
      <c r="R253" s="384" t="s">
        <v>458</v>
      </c>
      <c r="S253" s="381"/>
      <c r="T253" s="381"/>
      <c r="U253" s="381"/>
      <c r="V253" s="381"/>
      <c r="W253" s="381"/>
      <c r="X253" s="385"/>
      <c r="Y253" s="373" t="s">
        <v>459</v>
      </c>
      <c r="Z253" s="374"/>
    </row>
    <row r="254" spans="1:26" ht="72.75" thickBot="1">
      <c r="A254" s="347"/>
      <c r="B254" s="347"/>
      <c r="C254" s="395"/>
      <c r="D254" s="386"/>
      <c r="E254" s="347"/>
      <c r="F254" s="386"/>
      <c r="G254" s="346"/>
      <c r="H254" s="13" t="s">
        <v>58</v>
      </c>
      <c r="I254" s="13" t="s">
        <v>15</v>
      </c>
      <c r="J254" s="13" t="s">
        <v>16</v>
      </c>
      <c r="K254" s="78" t="s">
        <v>42</v>
      </c>
      <c r="L254" s="226" t="s">
        <v>76</v>
      </c>
      <c r="M254" s="227" t="s">
        <v>77</v>
      </c>
      <c r="N254" s="228" t="s">
        <v>78</v>
      </c>
      <c r="O254" s="84" t="s">
        <v>67</v>
      </c>
      <c r="P254" s="82" t="s">
        <v>68</v>
      </c>
      <c r="Q254" s="84" t="s">
        <v>69</v>
      </c>
      <c r="R254" s="82" t="s">
        <v>70</v>
      </c>
      <c r="S254" s="84" t="s">
        <v>71</v>
      </c>
      <c r="T254" s="82" t="s">
        <v>72</v>
      </c>
      <c r="U254" s="83" t="s">
        <v>17</v>
      </c>
      <c r="V254" s="83" t="s">
        <v>18</v>
      </c>
      <c r="W254" s="83" t="s">
        <v>19</v>
      </c>
      <c r="X254" s="84" t="s">
        <v>73</v>
      </c>
      <c r="Y254" s="229" t="s">
        <v>74</v>
      </c>
      <c r="Z254" s="225" t="s">
        <v>75</v>
      </c>
    </row>
    <row r="255" spans="1:26" ht="13.5" thickTop="1">
      <c r="A255" s="370" t="s">
        <v>418</v>
      </c>
      <c r="B255" s="50"/>
      <c r="C255" s="54"/>
      <c r="D255" s="57"/>
      <c r="E255" s="57"/>
      <c r="F255" s="57"/>
      <c r="G255" s="187"/>
      <c r="H255" s="57"/>
      <c r="I255" s="57"/>
      <c r="J255" s="57"/>
      <c r="K255" s="167">
        <f>(H255/3.12)</f>
        <v>0</v>
      </c>
      <c r="L255" s="369" t="s">
        <v>401</v>
      </c>
      <c r="M255" s="368" t="s">
        <v>401</v>
      </c>
      <c r="N255" s="369"/>
      <c r="O255" s="367"/>
      <c r="P255" s="367"/>
      <c r="Q255" s="368"/>
      <c r="R255" s="369"/>
      <c r="S255" s="367"/>
      <c r="T255" s="367"/>
      <c r="U255" s="367"/>
      <c r="V255" s="367"/>
      <c r="W255" s="367"/>
      <c r="X255" s="368"/>
      <c r="Y255" s="369"/>
      <c r="Z255" s="368"/>
    </row>
    <row r="256" spans="1:26" ht="12.75">
      <c r="A256" s="371"/>
      <c r="B256" s="48" t="s">
        <v>57</v>
      </c>
      <c r="C256" s="54">
        <v>15.01</v>
      </c>
      <c r="D256" s="184">
        <v>15000</v>
      </c>
      <c r="E256" s="57"/>
      <c r="F256" s="57"/>
      <c r="G256" s="187"/>
      <c r="H256" s="57">
        <f>SUM(D256:G256)</f>
        <v>15000</v>
      </c>
      <c r="I256" s="57"/>
      <c r="J256" s="57"/>
      <c r="K256" s="167">
        <f>(H256/3.12)</f>
        <v>4807.692307692308</v>
      </c>
      <c r="L256" s="369"/>
      <c r="M256" s="368"/>
      <c r="N256" s="369"/>
      <c r="O256" s="367"/>
      <c r="P256" s="367"/>
      <c r="Q256" s="368"/>
      <c r="R256" s="369"/>
      <c r="S256" s="367"/>
      <c r="T256" s="367"/>
      <c r="U256" s="367"/>
      <c r="V256" s="367"/>
      <c r="W256" s="367"/>
      <c r="X256" s="368"/>
      <c r="Y256" s="369"/>
      <c r="Z256" s="368"/>
    </row>
    <row r="257" spans="1:26" ht="12.75">
      <c r="A257" s="371"/>
      <c r="B257" s="48"/>
      <c r="C257" s="54"/>
      <c r="D257" s="184"/>
      <c r="E257" s="57"/>
      <c r="F257" s="57"/>
      <c r="G257" s="187"/>
      <c r="H257" s="57"/>
      <c r="I257" s="57"/>
      <c r="J257" s="57"/>
      <c r="K257" s="188"/>
      <c r="L257" s="369"/>
      <c r="M257" s="368"/>
      <c r="N257" s="369"/>
      <c r="O257" s="367"/>
      <c r="P257" s="367"/>
      <c r="Q257" s="368"/>
      <c r="R257" s="369"/>
      <c r="S257" s="367"/>
      <c r="T257" s="367"/>
      <c r="U257" s="367"/>
      <c r="V257" s="367"/>
      <c r="W257" s="367"/>
      <c r="X257" s="368"/>
      <c r="Y257" s="369"/>
      <c r="Z257" s="368"/>
    </row>
    <row r="258" spans="1:26" ht="12.75">
      <c r="A258" s="372"/>
      <c r="B258" s="48" t="s">
        <v>55</v>
      </c>
      <c r="C258" s="94">
        <v>17.02</v>
      </c>
      <c r="D258" s="185">
        <v>40000</v>
      </c>
      <c r="F258" s="88"/>
      <c r="G258" s="189"/>
      <c r="H258" s="88">
        <f>SUM(D258:G258)</f>
        <v>40000</v>
      </c>
      <c r="I258" s="88"/>
      <c r="J258" s="88"/>
      <c r="K258" s="167">
        <f>(H258/3.12)</f>
        <v>12820.51282051282</v>
      </c>
      <c r="L258" s="369"/>
      <c r="M258" s="368"/>
      <c r="N258" s="369"/>
      <c r="O258" s="367"/>
      <c r="P258" s="367"/>
      <c r="Q258" s="368"/>
      <c r="R258" s="369"/>
      <c r="S258" s="367"/>
      <c r="T258" s="367"/>
      <c r="U258" s="367"/>
      <c r="V258" s="367"/>
      <c r="W258" s="367"/>
      <c r="X258" s="368"/>
      <c r="Y258" s="369"/>
      <c r="Z258" s="368"/>
    </row>
    <row r="259" spans="1:26" ht="12.75">
      <c r="A259" s="375" t="s">
        <v>419</v>
      </c>
      <c r="B259" s="48" t="s">
        <v>312</v>
      </c>
      <c r="C259" s="54">
        <v>21.01</v>
      </c>
      <c r="D259" s="184">
        <v>30000</v>
      </c>
      <c r="E259" s="88"/>
      <c r="F259" s="57"/>
      <c r="G259" s="187"/>
      <c r="H259" s="57">
        <f>SUM(D259:G259)</f>
        <v>30000</v>
      </c>
      <c r="I259" s="57"/>
      <c r="J259" s="57"/>
      <c r="K259" s="167">
        <f>(H259/3.12)</f>
        <v>9615.384615384615</v>
      </c>
      <c r="L259" s="369"/>
      <c r="M259" s="368" t="s">
        <v>401</v>
      </c>
      <c r="N259" s="369" t="s">
        <v>401</v>
      </c>
      <c r="O259" s="367"/>
      <c r="P259" s="367"/>
      <c r="Q259" s="368"/>
      <c r="R259" s="369"/>
      <c r="S259" s="367"/>
      <c r="T259" s="367"/>
      <c r="U259" s="367"/>
      <c r="V259" s="367"/>
      <c r="W259" s="367"/>
      <c r="X259" s="368"/>
      <c r="Y259" s="369"/>
      <c r="Z259" s="368"/>
    </row>
    <row r="260" spans="1:26" ht="12.75">
      <c r="A260" s="375"/>
      <c r="B260" s="48"/>
      <c r="C260" s="54"/>
      <c r="D260" s="184"/>
      <c r="E260" s="57"/>
      <c r="F260" s="57"/>
      <c r="G260" s="187"/>
      <c r="H260" s="57"/>
      <c r="I260" s="57"/>
      <c r="J260" s="57"/>
      <c r="K260" s="167"/>
      <c r="L260" s="369"/>
      <c r="M260" s="368"/>
      <c r="N260" s="369"/>
      <c r="O260" s="367"/>
      <c r="P260" s="367"/>
      <c r="Q260" s="368"/>
      <c r="R260" s="369"/>
      <c r="S260" s="367"/>
      <c r="T260" s="367"/>
      <c r="U260" s="367"/>
      <c r="V260" s="367"/>
      <c r="W260" s="367"/>
      <c r="X260" s="368"/>
      <c r="Y260" s="369"/>
      <c r="Z260" s="368"/>
    </row>
    <row r="261" spans="1:26" ht="12.75">
      <c r="A261" s="383"/>
      <c r="B261" s="48" t="s">
        <v>311</v>
      </c>
      <c r="C261" s="54">
        <v>32.01</v>
      </c>
      <c r="D261" s="184">
        <v>200000</v>
      </c>
      <c r="E261" s="57">
        <v>125000</v>
      </c>
      <c r="F261" s="57">
        <v>125000</v>
      </c>
      <c r="G261" s="187">
        <v>125000</v>
      </c>
      <c r="H261" s="57">
        <f>SUM(D261:G261)</f>
        <v>575000</v>
      </c>
      <c r="I261" s="57"/>
      <c r="J261" s="57"/>
      <c r="K261" s="167">
        <f>(H261/3.12)</f>
        <v>184294.87179487178</v>
      </c>
      <c r="L261" s="369"/>
      <c r="M261" s="368"/>
      <c r="N261" s="369"/>
      <c r="O261" s="367"/>
      <c r="P261" s="367"/>
      <c r="Q261" s="368"/>
      <c r="R261" s="369"/>
      <c r="S261" s="367"/>
      <c r="T261" s="367"/>
      <c r="U261" s="367"/>
      <c r="V261" s="367"/>
      <c r="W261" s="367"/>
      <c r="X261" s="368"/>
      <c r="Y261" s="369"/>
      <c r="Z261" s="368"/>
    </row>
    <row r="262" spans="1:26" ht="12.75">
      <c r="A262" s="375" t="s">
        <v>420</v>
      </c>
      <c r="B262" s="48"/>
      <c r="C262" s="54"/>
      <c r="D262" s="184"/>
      <c r="E262" s="57"/>
      <c r="F262" s="57"/>
      <c r="G262" s="187"/>
      <c r="H262" s="57"/>
      <c r="I262" s="57"/>
      <c r="J262" s="57"/>
      <c r="K262" s="188"/>
      <c r="L262" s="369"/>
      <c r="M262" s="368" t="s">
        <v>401</v>
      </c>
      <c r="N262" s="369" t="s">
        <v>401</v>
      </c>
      <c r="O262" s="367" t="s">
        <v>401</v>
      </c>
      <c r="P262" s="367" t="s">
        <v>401</v>
      </c>
      <c r="Q262" s="368" t="s">
        <v>401</v>
      </c>
      <c r="R262" s="369" t="s">
        <v>401</v>
      </c>
      <c r="S262" s="367" t="s">
        <v>401</v>
      </c>
      <c r="T262" s="367" t="s">
        <v>401</v>
      </c>
      <c r="U262" s="367"/>
      <c r="V262" s="367"/>
      <c r="W262" s="367"/>
      <c r="X262" s="368" t="s">
        <v>401</v>
      </c>
      <c r="Y262" s="369" t="s">
        <v>401</v>
      </c>
      <c r="Z262" s="368" t="s">
        <v>401</v>
      </c>
    </row>
    <row r="263" spans="1:26" ht="12.75">
      <c r="A263" s="383"/>
      <c r="B263" s="48"/>
      <c r="C263" s="54"/>
      <c r="D263" s="184"/>
      <c r="E263" s="57"/>
      <c r="F263" s="57"/>
      <c r="G263" s="187"/>
      <c r="H263" s="57"/>
      <c r="I263" s="57"/>
      <c r="J263" s="57"/>
      <c r="K263" s="188"/>
      <c r="L263" s="369"/>
      <c r="M263" s="368"/>
      <c r="N263" s="369"/>
      <c r="O263" s="367"/>
      <c r="P263" s="367"/>
      <c r="Q263" s="368"/>
      <c r="R263" s="369"/>
      <c r="S263" s="367"/>
      <c r="T263" s="367"/>
      <c r="U263" s="367"/>
      <c r="V263" s="367"/>
      <c r="W263" s="367"/>
      <c r="X263" s="368"/>
      <c r="Y263" s="369"/>
      <c r="Z263" s="368"/>
    </row>
    <row r="264" spans="1:26" ht="13.5" thickBot="1">
      <c r="A264" s="383"/>
      <c r="B264" s="48"/>
      <c r="C264" s="90"/>
      <c r="D264" s="185"/>
      <c r="E264" s="88"/>
      <c r="F264" s="88"/>
      <c r="G264" s="189"/>
      <c r="H264" s="88"/>
      <c r="I264" s="88"/>
      <c r="J264" s="88"/>
      <c r="K264" s="190"/>
      <c r="L264" s="378"/>
      <c r="M264" s="377"/>
      <c r="N264" s="378"/>
      <c r="O264" s="376"/>
      <c r="P264" s="376"/>
      <c r="Q264" s="377"/>
      <c r="R264" s="378"/>
      <c r="S264" s="376"/>
      <c r="T264" s="376"/>
      <c r="U264" s="376"/>
      <c r="V264" s="376"/>
      <c r="W264" s="376"/>
      <c r="X264" s="377"/>
      <c r="Y264" s="378"/>
      <c r="Z264" s="377"/>
    </row>
    <row r="265" spans="1:11" ht="13.5" thickBot="1">
      <c r="A265" s="383"/>
      <c r="B265" s="49"/>
      <c r="C265" s="110" t="s">
        <v>421</v>
      </c>
      <c r="D265" s="186">
        <f>SUM(D256:D264)</f>
        <v>285000</v>
      </c>
      <c r="E265" s="191">
        <f>SUM(E255:E264)</f>
        <v>125000</v>
      </c>
      <c r="F265" s="56">
        <f>SUM(F255:F264)</f>
        <v>125000</v>
      </c>
      <c r="G265" s="191">
        <f>SUM(G255:G264)</f>
        <v>125000</v>
      </c>
      <c r="H265" s="96">
        <f>SUM(H255:H264)</f>
        <v>660000</v>
      </c>
      <c r="I265" s="97"/>
      <c r="J265" s="97"/>
      <c r="K265" s="169">
        <f>SUM(K255:K264)</f>
        <v>211538.46153846153</v>
      </c>
    </row>
    <row r="266" spans="1:11" ht="12.75">
      <c r="A266" s="245" t="s">
        <v>417</v>
      </c>
      <c r="B266" s="243"/>
      <c r="C266" s="246"/>
      <c r="D266" s="244"/>
      <c r="E266" s="246"/>
      <c r="F266" s="244"/>
      <c r="G266" s="247"/>
      <c r="H266" s="248">
        <f>SUM(H265)</f>
        <v>660000</v>
      </c>
      <c r="I266" s="249"/>
      <c r="J266" s="249"/>
      <c r="K266" s="250">
        <f>SUM(K265)</f>
        <v>211538.46153846153</v>
      </c>
    </row>
    <row r="267" spans="1:11" ht="12.75">
      <c r="A267" s="59"/>
      <c r="B267" s="60"/>
      <c r="C267" s="32"/>
      <c r="D267" s="32"/>
      <c r="E267" s="32"/>
      <c r="F267" s="32"/>
      <c r="G267" s="59"/>
      <c r="H267" s="179"/>
      <c r="I267" s="59"/>
      <c r="J267" s="59"/>
      <c r="K267" s="192"/>
    </row>
    <row r="268" spans="1:11" ht="12.75">
      <c r="A268" s="125" t="s">
        <v>376</v>
      </c>
      <c r="B268" s="181"/>
      <c r="C268" s="125"/>
      <c r="D268" s="125"/>
      <c r="E268" s="125"/>
      <c r="F268" s="125"/>
      <c r="G268" s="125"/>
      <c r="H268" s="182">
        <f>(H250+H230+H210+H190+H170+H147+H119+H266)</f>
        <v>19005900</v>
      </c>
      <c r="I268" s="125"/>
      <c r="J268" s="125"/>
      <c r="K268" s="193">
        <f>(K250+K230+K210+K190+K170+K147+K119+K266)</f>
        <v>6091634.615384615</v>
      </c>
    </row>
    <row r="269" ht="13.5" thickBot="1"/>
    <row r="270" spans="1:26" ht="13.5" customHeight="1" thickBot="1">
      <c r="A270" s="343" t="s">
        <v>64</v>
      </c>
      <c r="B270" s="343" t="s">
        <v>33</v>
      </c>
      <c r="C270" s="393" t="s">
        <v>32</v>
      </c>
      <c r="D270" s="343" t="s">
        <v>456</v>
      </c>
      <c r="E270" s="343" t="s">
        <v>457</v>
      </c>
      <c r="F270" s="343" t="s">
        <v>458</v>
      </c>
      <c r="G270" s="345" t="s">
        <v>459</v>
      </c>
      <c r="H270" s="388" t="s">
        <v>80</v>
      </c>
      <c r="I270" s="389"/>
      <c r="J270" s="389"/>
      <c r="K270" s="390"/>
      <c r="L270" s="379" t="s">
        <v>34</v>
      </c>
      <c r="M270" s="380"/>
      <c r="N270" s="381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0"/>
      <c r="Z270" s="382"/>
    </row>
    <row r="271" spans="1:26" ht="13.5" thickBot="1">
      <c r="A271" s="347"/>
      <c r="B271" s="347"/>
      <c r="C271" s="394"/>
      <c r="D271" s="347"/>
      <c r="E271" s="347"/>
      <c r="F271" s="347"/>
      <c r="G271" s="387"/>
      <c r="H271" s="391"/>
      <c r="I271" s="392"/>
      <c r="J271" s="392"/>
      <c r="K271" s="392"/>
      <c r="L271" s="373" t="s">
        <v>456</v>
      </c>
      <c r="M271" s="374"/>
      <c r="N271" s="384" t="s">
        <v>457</v>
      </c>
      <c r="O271" s="381"/>
      <c r="P271" s="381"/>
      <c r="Q271" s="385"/>
      <c r="R271" s="384" t="s">
        <v>458</v>
      </c>
      <c r="S271" s="381"/>
      <c r="T271" s="381"/>
      <c r="U271" s="381"/>
      <c r="V271" s="381"/>
      <c r="W271" s="381"/>
      <c r="X271" s="385"/>
      <c r="Y271" s="373" t="s">
        <v>459</v>
      </c>
      <c r="Z271" s="374"/>
    </row>
    <row r="272" spans="1:26" ht="19.5" customHeight="1" thickBot="1">
      <c r="A272" s="347"/>
      <c r="B272" s="347"/>
      <c r="C272" s="395"/>
      <c r="D272" s="386"/>
      <c r="E272" s="347"/>
      <c r="F272" s="386"/>
      <c r="G272" s="346"/>
      <c r="H272" s="13" t="s">
        <v>58</v>
      </c>
      <c r="I272" s="13" t="s">
        <v>15</v>
      </c>
      <c r="J272" s="13" t="s">
        <v>16</v>
      </c>
      <c r="K272" s="78" t="s">
        <v>42</v>
      </c>
      <c r="L272" s="226" t="s">
        <v>76</v>
      </c>
      <c r="M272" s="227" t="s">
        <v>77</v>
      </c>
      <c r="N272" s="228" t="s">
        <v>78</v>
      </c>
      <c r="O272" s="84" t="s">
        <v>67</v>
      </c>
      <c r="P272" s="82" t="s">
        <v>68</v>
      </c>
      <c r="Q272" s="84" t="s">
        <v>69</v>
      </c>
      <c r="R272" s="82" t="s">
        <v>70</v>
      </c>
      <c r="S272" s="84" t="s">
        <v>71</v>
      </c>
      <c r="T272" s="82" t="s">
        <v>72</v>
      </c>
      <c r="U272" s="83" t="s">
        <v>17</v>
      </c>
      <c r="V272" s="83" t="s">
        <v>18</v>
      </c>
      <c r="W272" s="83" t="s">
        <v>19</v>
      </c>
      <c r="X272" s="84" t="s">
        <v>73</v>
      </c>
      <c r="Y272" s="229" t="s">
        <v>74</v>
      </c>
      <c r="Z272" s="225" t="s">
        <v>75</v>
      </c>
    </row>
    <row r="273" spans="1:26" ht="13.5" thickTop="1">
      <c r="A273" s="370" t="s">
        <v>378</v>
      </c>
      <c r="B273" s="50"/>
      <c r="C273" s="54"/>
      <c r="D273" s="57"/>
      <c r="E273" s="57"/>
      <c r="F273" s="57"/>
      <c r="G273" s="187"/>
      <c r="H273" s="57"/>
      <c r="I273" s="57"/>
      <c r="J273" s="57"/>
      <c r="K273" s="167"/>
      <c r="L273" s="369" t="s">
        <v>401</v>
      </c>
      <c r="M273" s="368" t="s">
        <v>401</v>
      </c>
      <c r="N273" s="369"/>
      <c r="O273" s="367"/>
      <c r="P273" s="367"/>
      <c r="Q273" s="368"/>
      <c r="R273" s="369"/>
      <c r="S273" s="367"/>
      <c r="T273" s="367"/>
      <c r="U273" s="367"/>
      <c r="V273" s="367"/>
      <c r="W273" s="367"/>
      <c r="X273" s="368"/>
      <c r="Y273" s="369"/>
      <c r="Z273" s="368"/>
    </row>
    <row r="274" spans="1:26" ht="12.75">
      <c r="A274" s="371"/>
      <c r="B274" s="48" t="s">
        <v>57</v>
      </c>
      <c r="C274" s="54">
        <v>15.01</v>
      </c>
      <c r="D274" s="184"/>
      <c r="E274" s="57">
        <v>60000</v>
      </c>
      <c r="F274" s="57">
        <v>240000</v>
      </c>
      <c r="G274" s="187"/>
      <c r="H274" s="57">
        <f>SUM(D274:G274)</f>
        <v>300000</v>
      </c>
      <c r="I274" s="57"/>
      <c r="J274" s="57"/>
      <c r="K274" s="167">
        <f>(H274/3.12)</f>
        <v>96153.84615384616</v>
      </c>
      <c r="L274" s="369"/>
      <c r="M274" s="368"/>
      <c r="N274" s="369"/>
      <c r="O274" s="367"/>
      <c r="P274" s="367"/>
      <c r="Q274" s="368"/>
      <c r="R274" s="369"/>
      <c r="S274" s="367"/>
      <c r="T274" s="367"/>
      <c r="U274" s="367"/>
      <c r="V274" s="367"/>
      <c r="W274" s="367"/>
      <c r="X274" s="368"/>
      <c r="Y274" s="369"/>
      <c r="Z274" s="368"/>
    </row>
    <row r="275" spans="1:26" ht="12.75">
      <c r="A275" s="371"/>
      <c r="B275" s="48"/>
      <c r="C275" s="54"/>
      <c r="D275" s="184"/>
      <c r="E275" s="57"/>
      <c r="F275" s="57"/>
      <c r="G275" s="187"/>
      <c r="H275" s="57"/>
      <c r="I275" s="57"/>
      <c r="J275" s="57"/>
      <c r="K275" s="188"/>
      <c r="L275" s="369"/>
      <c r="M275" s="368"/>
      <c r="N275" s="369"/>
      <c r="O275" s="367"/>
      <c r="P275" s="367"/>
      <c r="Q275" s="368"/>
      <c r="R275" s="369"/>
      <c r="S275" s="367"/>
      <c r="T275" s="367"/>
      <c r="U275" s="367"/>
      <c r="V275" s="367"/>
      <c r="W275" s="367"/>
      <c r="X275" s="368"/>
      <c r="Y275" s="369"/>
      <c r="Z275" s="368"/>
    </row>
    <row r="276" spans="1:26" ht="12.75">
      <c r="A276" s="372"/>
      <c r="B276" s="48" t="s">
        <v>55</v>
      </c>
      <c r="C276" s="94">
        <v>17.02</v>
      </c>
      <c r="D276" s="185">
        <v>45000</v>
      </c>
      <c r="E276">
        <v>204000</v>
      </c>
      <c r="F276" s="57">
        <v>384000</v>
      </c>
      <c r="G276" s="189">
        <v>144000</v>
      </c>
      <c r="H276" s="88">
        <f>SUM(D276:G276)</f>
        <v>777000</v>
      </c>
      <c r="I276" s="88"/>
      <c r="J276" s="88"/>
      <c r="K276" s="167">
        <f>(H276/3.12)</f>
        <v>249038.46153846153</v>
      </c>
      <c r="L276" s="369"/>
      <c r="M276" s="368"/>
      <c r="N276" s="369"/>
      <c r="O276" s="367"/>
      <c r="P276" s="367"/>
      <c r="Q276" s="368"/>
      <c r="R276" s="369"/>
      <c r="S276" s="367"/>
      <c r="T276" s="367"/>
      <c r="U276" s="367"/>
      <c r="V276" s="367"/>
      <c r="W276" s="367"/>
      <c r="X276" s="368"/>
      <c r="Y276" s="369"/>
      <c r="Z276" s="368"/>
    </row>
    <row r="277" spans="1:26" ht="12.75">
      <c r="A277" s="375" t="s">
        <v>379</v>
      </c>
      <c r="B277" s="48" t="s">
        <v>312</v>
      </c>
      <c r="C277" s="54">
        <v>21.01</v>
      </c>
      <c r="D277" s="184"/>
      <c r="E277" s="88">
        <v>30000</v>
      </c>
      <c r="F277" s="57">
        <v>120000</v>
      </c>
      <c r="G277" s="187"/>
      <c r="H277" s="57">
        <f>SUM(D277:G277)</f>
        <v>150000</v>
      </c>
      <c r="I277" s="57"/>
      <c r="J277" s="57"/>
      <c r="K277" s="167">
        <f>(H277/3.12)</f>
        <v>48076.92307692308</v>
      </c>
      <c r="L277" s="369"/>
      <c r="M277" s="368" t="s">
        <v>401</v>
      </c>
      <c r="N277" s="369" t="s">
        <v>401</v>
      </c>
      <c r="O277" s="367" t="s">
        <v>401</v>
      </c>
      <c r="P277" s="367"/>
      <c r="Q277" s="368"/>
      <c r="R277" s="369"/>
      <c r="S277" s="367"/>
      <c r="T277" s="367"/>
      <c r="U277" s="367"/>
      <c r="V277" s="367"/>
      <c r="W277" s="367"/>
      <c r="X277" s="368"/>
      <c r="Y277" s="369"/>
      <c r="Z277" s="368"/>
    </row>
    <row r="278" spans="1:26" ht="12.75">
      <c r="A278" s="375"/>
      <c r="B278" s="48"/>
      <c r="C278" s="54"/>
      <c r="D278" s="184"/>
      <c r="E278" s="57"/>
      <c r="F278" s="57"/>
      <c r="G278" s="187"/>
      <c r="H278" s="57"/>
      <c r="I278" s="57"/>
      <c r="J278" s="57"/>
      <c r="K278" s="167"/>
      <c r="L278" s="369"/>
      <c r="M278" s="368"/>
      <c r="N278" s="369"/>
      <c r="O278" s="367"/>
      <c r="P278" s="367"/>
      <c r="Q278" s="368"/>
      <c r="R278" s="369"/>
      <c r="S278" s="367"/>
      <c r="T278" s="367"/>
      <c r="U278" s="367"/>
      <c r="V278" s="367"/>
      <c r="W278" s="367"/>
      <c r="X278" s="368"/>
      <c r="Y278" s="369"/>
      <c r="Z278" s="368"/>
    </row>
    <row r="279" spans="1:26" ht="12.75">
      <c r="A279" s="383"/>
      <c r="B279" s="48"/>
      <c r="C279" s="54"/>
      <c r="D279" s="184"/>
      <c r="E279" s="57"/>
      <c r="F279" s="57"/>
      <c r="G279" s="187"/>
      <c r="H279" s="57"/>
      <c r="I279" s="57"/>
      <c r="J279" s="57"/>
      <c r="K279" s="167"/>
      <c r="L279" s="369"/>
      <c r="M279" s="368"/>
      <c r="N279" s="369"/>
      <c r="O279" s="367"/>
      <c r="P279" s="367"/>
      <c r="Q279" s="368"/>
      <c r="R279" s="369"/>
      <c r="S279" s="367"/>
      <c r="T279" s="367"/>
      <c r="U279" s="367"/>
      <c r="V279" s="367"/>
      <c r="W279" s="367"/>
      <c r="X279" s="368"/>
      <c r="Y279" s="369"/>
      <c r="Z279" s="368"/>
    </row>
    <row r="280" spans="1:26" ht="12.75">
      <c r="A280" s="370" t="s">
        <v>380</v>
      </c>
      <c r="B280" s="48"/>
      <c r="C280" s="54"/>
      <c r="D280" s="184"/>
      <c r="E280" s="57"/>
      <c r="F280" s="57"/>
      <c r="G280" s="187"/>
      <c r="H280" s="57"/>
      <c r="I280" s="57"/>
      <c r="J280" s="57"/>
      <c r="K280" s="167"/>
      <c r="L280" s="369"/>
      <c r="M280" s="368" t="s">
        <v>401</v>
      </c>
      <c r="N280" s="369" t="s">
        <v>401</v>
      </c>
      <c r="O280" s="367" t="s">
        <v>401</v>
      </c>
      <c r="P280" s="367" t="s">
        <v>401</v>
      </c>
      <c r="Q280" s="368" t="s">
        <v>401</v>
      </c>
      <c r="R280" s="369" t="s">
        <v>401</v>
      </c>
      <c r="S280" s="367" t="s">
        <v>401</v>
      </c>
      <c r="T280" s="367" t="s">
        <v>401</v>
      </c>
      <c r="U280" s="367"/>
      <c r="V280" s="367"/>
      <c r="W280" s="367"/>
      <c r="X280" s="368" t="s">
        <v>401</v>
      </c>
      <c r="Y280" s="369" t="s">
        <v>401</v>
      </c>
      <c r="Z280" s="368"/>
    </row>
    <row r="281" spans="1:26" ht="12.75">
      <c r="A281" s="371"/>
      <c r="B281" s="48"/>
      <c r="C281" s="54"/>
      <c r="D281" s="184"/>
      <c r="E281" s="57"/>
      <c r="F281" s="57"/>
      <c r="G281" s="187"/>
      <c r="H281" s="57"/>
      <c r="I281" s="57"/>
      <c r="J281" s="57"/>
      <c r="K281" s="167"/>
      <c r="L281" s="369"/>
      <c r="M281" s="368"/>
      <c r="N281" s="369"/>
      <c r="O281" s="367"/>
      <c r="P281" s="367"/>
      <c r="Q281" s="368"/>
      <c r="R281" s="369"/>
      <c r="S281" s="367"/>
      <c r="T281" s="367"/>
      <c r="U281" s="367"/>
      <c r="V281" s="367"/>
      <c r="W281" s="367"/>
      <c r="X281" s="368"/>
      <c r="Y281" s="369"/>
      <c r="Z281" s="368"/>
    </row>
    <row r="282" spans="1:26" ht="12.75">
      <c r="A282" s="371"/>
      <c r="B282" s="48"/>
      <c r="C282" s="54"/>
      <c r="D282" s="184"/>
      <c r="E282" s="57"/>
      <c r="F282" s="57"/>
      <c r="G282" s="187"/>
      <c r="H282" s="57"/>
      <c r="I282" s="57"/>
      <c r="J282" s="57"/>
      <c r="K282" s="167"/>
      <c r="L282" s="369"/>
      <c r="M282" s="368"/>
      <c r="N282" s="369"/>
      <c r="O282" s="367"/>
      <c r="P282" s="367"/>
      <c r="Q282" s="368"/>
      <c r="R282" s="369"/>
      <c r="S282" s="367"/>
      <c r="T282" s="367"/>
      <c r="U282" s="367"/>
      <c r="V282" s="367"/>
      <c r="W282" s="367"/>
      <c r="X282" s="368"/>
      <c r="Y282" s="369"/>
      <c r="Z282" s="368"/>
    </row>
    <row r="283" spans="1:26" ht="12.75">
      <c r="A283" s="372"/>
      <c r="B283" s="48"/>
      <c r="C283" s="54"/>
      <c r="D283" s="184"/>
      <c r="E283" s="57"/>
      <c r="F283" s="57"/>
      <c r="G283" s="187"/>
      <c r="H283" s="57"/>
      <c r="I283" s="57"/>
      <c r="J283" s="57"/>
      <c r="K283" s="167"/>
      <c r="L283" s="369"/>
      <c r="M283" s="368"/>
      <c r="N283" s="369"/>
      <c r="O283" s="367"/>
      <c r="P283" s="367"/>
      <c r="Q283" s="368"/>
      <c r="R283" s="369"/>
      <c r="S283" s="367"/>
      <c r="T283" s="367"/>
      <c r="U283" s="367"/>
      <c r="V283" s="367"/>
      <c r="W283" s="367"/>
      <c r="X283" s="368"/>
      <c r="Y283" s="369"/>
      <c r="Z283" s="368"/>
    </row>
    <row r="284" spans="1:26" ht="12.75" customHeight="1">
      <c r="A284" s="370" t="s">
        <v>381</v>
      </c>
      <c r="B284" s="48" t="s">
        <v>311</v>
      </c>
      <c r="C284" s="54">
        <v>32.01</v>
      </c>
      <c r="D284" s="184">
        <v>248000</v>
      </c>
      <c r="E284" s="57">
        <v>1340000</v>
      </c>
      <c r="F284" s="57">
        <v>1340000</v>
      </c>
      <c r="G284" s="187">
        <v>100000</v>
      </c>
      <c r="H284" s="57">
        <f>SUM(D284:G284)</f>
        <v>3028000</v>
      </c>
      <c r="I284" s="57"/>
      <c r="J284" s="57"/>
      <c r="K284" s="167">
        <f>(H284/3.12)</f>
        <v>970512.8205128205</v>
      </c>
      <c r="L284" s="369"/>
      <c r="M284" s="368" t="s">
        <v>401</v>
      </c>
      <c r="N284" s="369" t="s">
        <v>401</v>
      </c>
      <c r="O284" s="367" t="s">
        <v>401</v>
      </c>
      <c r="P284" s="367" t="s">
        <v>401</v>
      </c>
      <c r="Q284" s="368" t="s">
        <v>401</v>
      </c>
      <c r="R284" s="369" t="s">
        <v>401</v>
      </c>
      <c r="S284" s="367" t="s">
        <v>401</v>
      </c>
      <c r="T284" s="367" t="s">
        <v>401</v>
      </c>
      <c r="U284" s="367"/>
      <c r="V284" s="367"/>
      <c r="W284" s="367"/>
      <c r="X284" s="368" t="s">
        <v>401</v>
      </c>
      <c r="Y284" s="369" t="s">
        <v>401</v>
      </c>
      <c r="Z284" s="368" t="s">
        <v>401</v>
      </c>
    </row>
    <row r="285" spans="1:26" ht="12.75">
      <c r="A285" s="371"/>
      <c r="B285" s="48"/>
      <c r="C285" s="54"/>
      <c r="D285" s="184"/>
      <c r="E285" s="57"/>
      <c r="F285" s="57"/>
      <c r="G285" s="187"/>
      <c r="H285" s="57"/>
      <c r="I285" s="57"/>
      <c r="J285" s="57"/>
      <c r="K285" s="188"/>
      <c r="L285" s="369"/>
      <c r="M285" s="368"/>
      <c r="N285" s="369"/>
      <c r="O285" s="367"/>
      <c r="P285" s="367"/>
      <c r="Q285" s="368"/>
      <c r="R285" s="369"/>
      <c r="S285" s="367"/>
      <c r="T285" s="367"/>
      <c r="U285" s="367"/>
      <c r="V285" s="367"/>
      <c r="W285" s="367"/>
      <c r="X285" s="368"/>
      <c r="Y285" s="369"/>
      <c r="Z285" s="368"/>
    </row>
    <row r="286" spans="1:26" ht="12.75">
      <c r="A286" s="371"/>
      <c r="B286" s="48"/>
      <c r="C286" s="54"/>
      <c r="D286" s="184"/>
      <c r="E286" s="57"/>
      <c r="F286" s="57"/>
      <c r="G286" s="187"/>
      <c r="H286" s="57"/>
      <c r="I286" s="57"/>
      <c r="J286" s="57"/>
      <c r="K286" s="167"/>
      <c r="L286" s="369"/>
      <c r="M286" s="368"/>
      <c r="N286" s="369"/>
      <c r="O286" s="367"/>
      <c r="P286" s="367"/>
      <c r="Q286" s="368"/>
      <c r="R286" s="369"/>
      <c r="S286" s="367"/>
      <c r="T286" s="367"/>
      <c r="U286" s="367"/>
      <c r="V286" s="367"/>
      <c r="W286" s="367"/>
      <c r="X286" s="368"/>
      <c r="Y286" s="369"/>
      <c r="Z286" s="368"/>
    </row>
    <row r="287" spans="1:26" ht="12.75">
      <c r="A287" s="372"/>
      <c r="B287" s="48"/>
      <c r="C287" s="90"/>
      <c r="D287" s="185"/>
      <c r="E287" s="88"/>
      <c r="F287" s="88"/>
      <c r="G287" s="189"/>
      <c r="H287" s="88"/>
      <c r="I287" s="88"/>
      <c r="J287" s="88"/>
      <c r="K287" s="190"/>
      <c r="L287" s="369"/>
      <c r="M287" s="368"/>
      <c r="N287" s="369"/>
      <c r="O287" s="367"/>
      <c r="P287" s="367"/>
      <c r="Q287" s="368"/>
      <c r="R287" s="369"/>
      <c r="S287" s="367"/>
      <c r="T287" s="367"/>
      <c r="U287" s="367"/>
      <c r="V287" s="367"/>
      <c r="W287" s="367"/>
      <c r="X287" s="368"/>
      <c r="Y287" s="369"/>
      <c r="Z287" s="368"/>
    </row>
    <row r="288" spans="1:26" ht="12.75">
      <c r="A288" s="370" t="s">
        <v>382</v>
      </c>
      <c r="B288" s="48"/>
      <c r="C288" s="251"/>
      <c r="D288" s="184"/>
      <c r="E288" s="57"/>
      <c r="F288" s="57"/>
      <c r="G288" s="187"/>
      <c r="H288" s="57"/>
      <c r="I288" s="57"/>
      <c r="J288" s="57"/>
      <c r="K288" s="190"/>
      <c r="L288" s="369"/>
      <c r="M288" s="368"/>
      <c r="N288" s="369"/>
      <c r="O288" s="367"/>
      <c r="P288" s="367"/>
      <c r="Q288" s="368"/>
      <c r="R288" s="369"/>
      <c r="S288" s="367"/>
      <c r="T288" s="367"/>
      <c r="U288" s="367"/>
      <c r="V288" s="367"/>
      <c r="W288" s="367"/>
      <c r="X288" s="368" t="s">
        <v>401</v>
      </c>
      <c r="Y288" s="369" t="s">
        <v>401</v>
      </c>
      <c r="Z288" s="368" t="s">
        <v>401</v>
      </c>
    </row>
    <row r="289" spans="1:26" ht="12.75">
      <c r="A289" s="371"/>
      <c r="B289" s="48"/>
      <c r="C289" s="251"/>
      <c r="D289" s="184"/>
      <c r="E289" s="57"/>
      <c r="F289" s="57"/>
      <c r="G289" s="187"/>
      <c r="H289" s="57"/>
      <c r="I289" s="57"/>
      <c r="J289" s="57"/>
      <c r="K289" s="190"/>
      <c r="L289" s="369"/>
      <c r="M289" s="368"/>
      <c r="N289" s="369"/>
      <c r="O289" s="367"/>
      <c r="P289" s="367"/>
      <c r="Q289" s="368"/>
      <c r="R289" s="369"/>
      <c r="S289" s="367"/>
      <c r="T289" s="367"/>
      <c r="U289" s="367"/>
      <c r="V289" s="367"/>
      <c r="W289" s="367"/>
      <c r="X289" s="368"/>
      <c r="Y289" s="369"/>
      <c r="Z289" s="368"/>
    </row>
    <row r="290" spans="1:26" ht="12.75">
      <c r="A290" s="371"/>
      <c r="B290" s="48"/>
      <c r="C290" s="251"/>
      <c r="D290" s="184"/>
      <c r="E290" s="57"/>
      <c r="F290" s="57"/>
      <c r="G290" s="187"/>
      <c r="H290" s="57"/>
      <c r="I290" s="57"/>
      <c r="J290" s="57"/>
      <c r="K290" s="190"/>
      <c r="L290" s="369"/>
      <c r="M290" s="368"/>
      <c r="N290" s="369"/>
      <c r="O290" s="367"/>
      <c r="P290" s="367"/>
      <c r="Q290" s="368"/>
      <c r="R290" s="369"/>
      <c r="S290" s="367"/>
      <c r="T290" s="367"/>
      <c r="U290" s="367"/>
      <c r="V290" s="367"/>
      <c r="W290" s="367"/>
      <c r="X290" s="368"/>
      <c r="Y290" s="369"/>
      <c r="Z290" s="368"/>
    </row>
    <row r="291" spans="1:26" ht="12.75">
      <c r="A291" s="372"/>
      <c r="B291" s="48"/>
      <c r="C291" s="251"/>
      <c r="D291" s="184"/>
      <c r="E291" s="57"/>
      <c r="F291" s="57"/>
      <c r="G291" s="187"/>
      <c r="H291" s="57"/>
      <c r="I291" s="57"/>
      <c r="J291" s="57"/>
      <c r="K291" s="190"/>
      <c r="L291" s="369"/>
      <c r="M291" s="368"/>
      <c r="N291" s="369"/>
      <c r="O291" s="367"/>
      <c r="P291" s="367"/>
      <c r="Q291" s="368"/>
      <c r="R291" s="369"/>
      <c r="S291" s="367"/>
      <c r="T291" s="367"/>
      <c r="U291" s="367"/>
      <c r="V291" s="367"/>
      <c r="W291" s="367"/>
      <c r="X291" s="368"/>
      <c r="Y291" s="369"/>
      <c r="Z291" s="368"/>
    </row>
    <row r="292" spans="1:26" ht="12.75">
      <c r="A292" s="370" t="s">
        <v>440</v>
      </c>
      <c r="B292" s="48"/>
      <c r="C292" s="54"/>
      <c r="D292" s="184"/>
      <c r="E292" s="57"/>
      <c r="F292" s="57"/>
      <c r="G292" s="187"/>
      <c r="H292" s="57"/>
      <c r="I292" s="57"/>
      <c r="J292" s="57"/>
      <c r="K292" s="188"/>
      <c r="L292" s="369"/>
      <c r="M292" s="368" t="s">
        <v>401</v>
      </c>
      <c r="N292" s="369" t="s">
        <v>401</v>
      </c>
      <c r="O292" s="367" t="s">
        <v>401</v>
      </c>
      <c r="P292" s="367"/>
      <c r="Q292" s="368" t="s">
        <v>401</v>
      </c>
      <c r="R292" s="369" t="s">
        <v>401</v>
      </c>
      <c r="S292" s="367" t="s">
        <v>401</v>
      </c>
      <c r="T292" s="367" t="s">
        <v>401</v>
      </c>
      <c r="U292" s="367"/>
      <c r="V292" s="367"/>
      <c r="W292" s="367"/>
      <c r="X292" s="368" t="s">
        <v>401</v>
      </c>
      <c r="Y292" s="369" t="s">
        <v>401</v>
      </c>
      <c r="Z292" s="368" t="s">
        <v>401</v>
      </c>
    </row>
    <row r="293" spans="1:26" ht="12.75">
      <c r="A293" s="371"/>
      <c r="B293" s="48"/>
      <c r="C293" s="54"/>
      <c r="D293" s="184"/>
      <c r="E293" s="57"/>
      <c r="F293" s="57"/>
      <c r="G293" s="187"/>
      <c r="H293" s="57"/>
      <c r="I293" s="57"/>
      <c r="J293" s="57"/>
      <c r="K293" s="188"/>
      <c r="L293" s="369"/>
      <c r="M293" s="368"/>
      <c r="N293" s="369"/>
      <c r="O293" s="367"/>
      <c r="P293" s="367"/>
      <c r="Q293" s="368"/>
      <c r="R293" s="369"/>
      <c r="S293" s="367"/>
      <c r="T293" s="367"/>
      <c r="U293" s="367"/>
      <c r="V293" s="367"/>
      <c r="W293" s="367"/>
      <c r="X293" s="368"/>
      <c r="Y293" s="369"/>
      <c r="Z293" s="368"/>
    </row>
    <row r="294" spans="1:26" ht="12.75">
      <c r="A294" s="371"/>
      <c r="B294" s="48"/>
      <c r="C294" s="90"/>
      <c r="D294" s="185"/>
      <c r="E294" s="88"/>
      <c r="F294" s="88"/>
      <c r="G294" s="189"/>
      <c r="H294" s="88"/>
      <c r="I294" s="88"/>
      <c r="J294" s="88"/>
      <c r="K294" s="190"/>
      <c r="L294" s="369"/>
      <c r="M294" s="368"/>
      <c r="N294" s="369"/>
      <c r="O294" s="367"/>
      <c r="P294" s="367"/>
      <c r="Q294" s="368"/>
      <c r="R294" s="369"/>
      <c r="S294" s="367"/>
      <c r="T294" s="367"/>
      <c r="U294" s="367"/>
      <c r="V294" s="367"/>
      <c r="W294" s="367"/>
      <c r="X294" s="368"/>
      <c r="Y294" s="369"/>
      <c r="Z294" s="368"/>
    </row>
    <row r="295" spans="1:26" ht="13.5" thickBot="1">
      <c r="A295" s="372"/>
      <c r="B295" s="49"/>
      <c r="C295" s="110" t="s">
        <v>383</v>
      </c>
      <c r="D295" s="186">
        <f>SUM(D274:D294)</f>
        <v>293000</v>
      </c>
      <c r="E295" s="191">
        <f>SUM(E273:E294)</f>
        <v>1634000</v>
      </c>
      <c r="F295" s="56">
        <f>SUM(F273:F294)</f>
        <v>2084000</v>
      </c>
      <c r="G295" s="191">
        <f>SUM(G273:G294)</f>
        <v>244000</v>
      </c>
      <c r="H295" s="96">
        <f>SUM(H273:H294)</f>
        <v>4255000</v>
      </c>
      <c r="I295" s="97"/>
      <c r="J295" s="97"/>
      <c r="K295" s="235">
        <f>SUM(K274:K294)</f>
        <v>1363782.0512820513</v>
      </c>
      <c r="L295" s="236"/>
      <c r="M295" s="237"/>
      <c r="N295" s="236"/>
      <c r="O295" s="238"/>
      <c r="P295" s="238"/>
      <c r="Q295" s="237"/>
      <c r="R295" s="236"/>
      <c r="S295" s="238"/>
      <c r="T295" s="238"/>
      <c r="U295" s="238"/>
      <c r="V295" s="238"/>
      <c r="W295" s="238"/>
      <c r="X295" s="237"/>
      <c r="Y295" s="236"/>
      <c r="Z295" s="237"/>
    </row>
    <row r="296" spans="1:11" ht="13.5" thickBot="1">
      <c r="A296" s="102" t="s">
        <v>384</v>
      </c>
      <c r="B296" s="66"/>
      <c r="C296" s="100"/>
      <c r="D296" s="111"/>
      <c r="E296" s="100"/>
      <c r="F296" s="111"/>
      <c r="G296" s="171"/>
      <c r="H296" s="173">
        <f>SUM(H295)</f>
        <v>4255000</v>
      </c>
      <c r="I296" s="174"/>
      <c r="J296" s="174"/>
      <c r="K296" s="175">
        <f>SUM(K295)</f>
        <v>1363782.0512820513</v>
      </c>
    </row>
    <row r="297" ht="13.5" thickBot="1"/>
    <row r="298" spans="1:26" ht="13.5" customHeight="1" thickBot="1">
      <c r="A298" s="343" t="s">
        <v>64</v>
      </c>
      <c r="B298" s="343" t="s">
        <v>33</v>
      </c>
      <c r="C298" s="393" t="s">
        <v>32</v>
      </c>
      <c r="D298" s="343" t="s">
        <v>456</v>
      </c>
      <c r="E298" s="343" t="s">
        <v>457</v>
      </c>
      <c r="F298" s="343" t="s">
        <v>458</v>
      </c>
      <c r="G298" s="345" t="s">
        <v>459</v>
      </c>
      <c r="H298" s="388" t="s">
        <v>80</v>
      </c>
      <c r="I298" s="389"/>
      <c r="J298" s="389"/>
      <c r="K298" s="390"/>
      <c r="L298" s="379" t="s">
        <v>34</v>
      </c>
      <c r="M298" s="380"/>
      <c r="N298" s="381"/>
      <c r="O298" s="381"/>
      <c r="P298" s="381"/>
      <c r="Q298" s="381"/>
      <c r="R298" s="381"/>
      <c r="S298" s="381"/>
      <c r="T298" s="381"/>
      <c r="U298" s="381"/>
      <c r="V298" s="381"/>
      <c r="W298" s="381"/>
      <c r="X298" s="381"/>
      <c r="Y298" s="380"/>
      <c r="Z298" s="382"/>
    </row>
    <row r="299" spans="1:26" ht="13.5" thickBot="1">
      <c r="A299" s="347"/>
      <c r="B299" s="347"/>
      <c r="C299" s="394"/>
      <c r="D299" s="347"/>
      <c r="E299" s="347"/>
      <c r="F299" s="347"/>
      <c r="G299" s="387"/>
      <c r="H299" s="391"/>
      <c r="I299" s="392"/>
      <c r="J299" s="392"/>
      <c r="K299" s="392"/>
      <c r="L299" s="373" t="s">
        <v>456</v>
      </c>
      <c r="M299" s="374"/>
      <c r="N299" s="384" t="s">
        <v>457</v>
      </c>
      <c r="O299" s="381"/>
      <c r="P299" s="381"/>
      <c r="Q299" s="385"/>
      <c r="R299" s="384" t="s">
        <v>458</v>
      </c>
      <c r="S299" s="381"/>
      <c r="T299" s="381"/>
      <c r="U299" s="381"/>
      <c r="V299" s="381"/>
      <c r="W299" s="381"/>
      <c r="X299" s="385"/>
      <c r="Y299" s="373" t="s">
        <v>459</v>
      </c>
      <c r="Z299" s="374"/>
    </row>
    <row r="300" spans="1:26" ht="19.5" customHeight="1" thickBot="1">
      <c r="A300" s="347"/>
      <c r="B300" s="347"/>
      <c r="C300" s="395"/>
      <c r="D300" s="386"/>
      <c r="E300" s="347"/>
      <c r="F300" s="386"/>
      <c r="G300" s="346"/>
      <c r="H300" s="13" t="s">
        <v>58</v>
      </c>
      <c r="I300" s="13" t="s">
        <v>15</v>
      </c>
      <c r="J300" s="13" t="s">
        <v>16</v>
      </c>
      <c r="K300" s="78" t="s">
        <v>42</v>
      </c>
      <c r="L300" s="226" t="s">
        <v>76</v>
      </c>
      <c r="M300" s="227" t="s">
        <v>77</v>
      </c>
      <c r="N300" s="228" t="s">
        <v>78</v>
      </c>
      <c r="O300" s="84" t="s">
        <v>67</v>
      </c>
      <c r="P300" s="82" t="s">
        <v>68</v>
      </c>
      <c r="Q300" s="84" t="s">
        <v>69</v>
      </c>
      <c r="R300" s="82" t="s">
        <v>70</v>
      </c>
      <c r="S300" s="84" t="s">
        <v>71</v>
      </c>
      <c r="T300" s="82" t="s">
        <v>72</v>
      </c>
      <c r="U300" s="83" t="s">
        <v>17</v>
      </c>
      <c r="V300" s="83" t="s">
        <v>18</v>
      </c>
      <c r="W300" s="83" t="s">
        <v>19</v>
      </c>
      <c r="X300" s="84" t="s">
        <v>73</v>
      </c>
      <c r="Y300" s="229" t="s">
        <v>74</v>
      </c>
      <c r="Z300" s="225" t="s">
        <v>75</v>
      </c>
    </row>
    <row r="301" spans="1:26" ht="13.5" thickTop="1">
      <c r="A301" s="370" t="s">
        <v>385</v>
      </c>
      <c r="B301" s="50"/>
      <c r="C301" s="54"/>
      <c r="D301" s="57"/>
      <c r="E301" s="57"/>
      <c r="F301" s="57"/>
      <c r="G301" s="187"/>
      <c r="H301" s="57"/>
      <c r="I301" s="57"/>
      <c r="J301" s="57"/>
      <c r="K301" s="167"/>
      <c r="L301" s="369" t="s">
        <v>401</v>
      </c>
      <c r="M301" s="368" t="s">
        <v>401</v>
      </c>
      <c r="N301" s="369"/>
      <c r="O301" s="367"/>
      <c r="P301" s="367"/>
      <c r="Q301" s="368"/>
      <c r="R301" s="369"/>
      <c r="S301" s="367"/>
      <c r="T301" s="367"/>
      <c r="U301" s="367"/>
      <c r="V301" s="367"/>
      <c r="W301" s="367"/>
      <c r="X301" s="368"/>
      <c r="Y301" s="369"/>
      <c r="Z301" s="368"/>
    </row>
    <row r="302" spans="1:26" ht="12.75">
      <c r="A302" s="371"/>
      <c r="B302" s="48"/>
      <c r="C302" s="54"/>
      <c r="D302" s="184"/>
      <c r="E302" s="57"/>
      <c r="F302" s="57"/>
      <c r="G302" s="187"/>
      <c r="H302" s="57"/>
      <c r="I302" s="57"/>
      <c r="J302" s="57"/>
      <c r="K302" s="167"/>
      <c r="L302" s="369"/>
      <c r="M302" s="368"/>
      <c r="N302" s="369"/>
      <c r="O302" s="367"/>
      <c r="P302" s="367"/>
      <c r="Q302" s="368"/>
      <c r="R302" s="369"/>
      <c r="S302" s="367"/>
      <c r="T302" s="367"/>
      <c r="U302" s="367"/>
      <c r="V302" s="367"/>
      <c r="W302" s="367"/>
      <c r="X302" s="368"/>
      <c r="Y302" s="369"/>
      <c r="Z302" s="368"/>
    </row>
    <row r="303" spans="1:26" ht="12.75">
      <c r="A303" s="371"/>
      <c r="B303" s="48"/>
      <c r="C303" s="54"/>
      <c r="D303" s="184"/>
      <c r="E303" s="57"/>
      <c r="F303" s="57"/>
      <c r="G303" s="187"/>
      <c r="H303" s="57"/>
      <c r="I303" s="57"/>
      <c r="J303" s="57"/>
      <c r="K303" s="188"/>
      <c r="L303" s="369"/>
      <c r="M303" s="368"/>
      <c r="N303" s="369"/>
      <c r="O303" s="367"/>
      <c r="P303" s="367"/>
      <c r="Q303" s="368"/>
      <c r="R303" s="369"/>
      <c r="S303" s="367"/>
      <c r="T303" s="367"/>
      <c r="U303" s="367"/>
      <c r="V303" s="367"/>
      <c r="W303" s="367"/>
      <c r="X303" s="368"/>
      <c r="Y303" s="369"/>
      <c r="Z303" s="368"/>
    </row>
    <row r="304" spans="1:26" ht="12.75">
      <c r="A304" s="372"/>
      <c r="B304" s="48" t="s">
        <v>55</v>
      </c>
      <c r="C304" s="94">
        <v>17.02</v>
      </c>
      <c r="D304" s="185">
        <v>45000</v>
      </c>
      <c r="E304">
        <v>144000</v>
      </c>
      <c r="F304">
        <v>144000</v>
      </c>
      <c r="G304" s="189">
        <v>144000</v>
      </c>
      <c r="H304" s="88">
        <f>SUM(D304:G304)</f>
        <v>477000</v>
      </c>
      <c r="I304" s="88"/>
      <c r="J304" s="88"/>
      <c r="K304" s="167">
        <f>(H304/3.12)</f>
        <v>152884.61538461538</v>
      </c>
      <c r="L304" s="369"/>
      <c r="M304" s="368"/>
      <c r="N304" s="369"/>
      <c r="O304" s="367"/>
      <c r="P304" s="367"/>
      <c r="Q304" s="368"/>
      <c r="R304" s="369"/>
      <c r="S304" s="367"/>
      <c r="T304" s="367"/>
      <c r="U304" s="367"/>
      <c r="V304" s="367"/>
      <c r="W304" s="367"/>
      <c r="X304" s="368"/>
      <c r="Y304" s="369"/>
      <c r="Z304" s="368"/>
    </row>
    <row r="305" spans="1:26" ht="12.75">
      <c r="A305" s="375" t="s">
        <v>386</v>
      </c>
      <c r="B305" s="48" t="s">
        <v>311</v>
      </c>
      <c r="C305" s="54">
        <v>32.01</v>
      </c>
      <c r="D305" s="184">
        <v>248000</v>
      </c>
      <c r="E305" s="57">
        <v>1340000</v>
      </c>
      <c r="F305" s="57">
        <v>1340000</v>
      </c>
      <c r="G305" s="187">
        <v>100000</v>
      </c>
      <c r="H305" s="57">
        <f>SUM(D305:G305)</f>
        <v>3028000</v>
      </c>
      <c r="I305" s="57"/>
      <c r="J305" s="57"/>
      <c r="K305" s="167">
        <f>(H305/3.12)</f>
        <v>970512.8205128205</v>
      </c>
      <c r="L305" s="369"/>
      <c r="M305" s="368" t="s">
        <v>401</v>
      </c>
      <c r="N305" s="369" t="s">
        <v>401</v>
      </c>
      <c r="O305" s="367" t="s">
        <v>401</v>
      </c>
      <c r="P305" s="367"/>
      <c r="Q305" s="368"/>
      <c r="R305" s="369"/>
      <c r="S305" s="367"/>
      <c r="T305" s="367"/>
      <c r="U305" s="367"/>
      <c r="V305" s="367"/>
      <c r="W305" s="367"/>
      <c r="X305" s="368"/>
      <c r="Y305" s="369"/>
      <c r="Z305" s="368"/>
    </row>
    <row r="306" spans="1:26" ht="12.75">
      <c r="A306" s="375"/>
      <c r="B306" s="48"/>
      <c r="C306" s="54"/>
      <c r="D306" s="184"/>
      <c r="E306" s="57"/>
      <c r="F306" s="57"/>
      <c r="G306" s="187"/>
      <c r="H306" s="57"/>
      <c r="I306" s="57"/>
      <c r="J306" s="57"/>
      <c r="K306" s="167"/>
      <c r="L306" s="369"/>
      <c r="M306" s="368"/>
      <c r="N306" s="369"/>
      <c r="O306" s="367"/>
      <c r="P306" s="367"/>
      <c r="Q306" s="368"/>
      <c r="R306" s="369"/>
      <c r="S306" s="367"/>
      <c r="T306" s="367"/>
      <c r="U306" s="367"/>
      <c r="V306" s="367"/>
      <c r="W306" s="367"/>
      <c r="X306" s="368"/>
      <c r="Y306" s="369"/>
      <c r="Z306" s="368"/>
    </row>
    <row r="307" spans="1:26" ht="12.75">
      <c r="A307" s="383"/>
      <c r="B307" s="48"/>
      <c r="C307" s="54"/>
      <c r="D307" s="184"/>
      <c r="E307" s="57"/>
      <c r="F307" s="57"/>
      <c r="G307" s="187"/>
      <c r="H307" s="57"/>
      <c r="I307" s="57"/>
      <c r="J307" s="57"/>
      <c r="K307" s="167"/>
      <c r="L307" s="369"/>
      <c r="M307" s="368"/>
      <c r="N307" s="369"/>
      <c r="O307" s="367"/>
      <c r="P307" s="367"/>
      <c r="Q307" s="368"/>
      <c r="R307" s="369"/>
      <c r="S307" s="367"/>
      <c r="T307" s="367"/>
      <c r="U307" s="367"/>
      <c r="V307" s="367"/>
      <c r="W307" s="367"/>
      <c r="X307" s="368"/>
      <c r="Y307" s="369"/>
      <c r="Z307" s="368"/>
    </row>
    <row r="308" spans="1:26" ht="12.75">
      <c r="A308" s="370" t="s">
        <v>387</v>
      </c>
      <c r="B308" s="48"/>
      <c r="C308" s="54"/>
      <c r="D308" s="184"/>
      <c r="E308" s="57"/>
      <c r="F308" s="57"/>
      <c r="G308" s="187"/>
      <c r="H308" s="57"/>
      <c r="I308" s="57"/>
      <c r="J308" s="57"/>
      <c r="K308" s="167"/>
      <c r="L308" s="369"/>
      <c r="M308" s="368"/>
      <c r="N308" s="369"/>
      <c r="O308" s="367"/>
      <c r="P308" s="367"/>
      <c r="Q308" s="368"/>
      <c r="R308" s="369"/>
      <c r="S308" s="367"/>
      <c r="T308" s="367"/>
      <c r="U308" s="367"/>
      <c r="V308" s="367"/>
      <c r="W308" s="367"/>
      <c r="X308" s="368" t="s">
        <v>401</v>
      </c>
      <c r="Y308" s="369" t="s">
        <v>401</v>
      </c>
      <c r="Z308" s="368" t="s">
        <v>401</v>
      </c>
    </row>
    <row r="309" spans="1:26" ht="12.75">
      <c r="A309" s="371"/>
      <c r="B309" s="48"/>
      <c r="C309" s="54"/>
      <c r="D309" s="184"/>
      <c r="E309" s="57"/>
      <c r="F309" s="57"/>
      <c r="G309" s="187"/>
      <c r="H309" s="57"/>
      <c r="I309" s="57"/>
      <c r="J309" s="57"/>
      <c r="K309" s="167"/>
      <c r="L309" s="369"/>
      <c r="M309" s="368"/>
      <c r="N309" s="369"/>
      <c r="O309" s="367"/>
      <c r="P309" s="367"/>
      <c r="Q309" s="368"/>
      <c r="R309" s="369"/>
      <c r="S309" s="367"/>
      <c r="T309" s="367"/>
      <c r="U309" s="367"/>
      <c r="V309" s="367"/>
      <c r="W309" s="367"/>
      <c r="X309" s="368"/>
      <c r="Y309" s="369"/>
      <c r="Z309" s="368"/>
    </row>
    <row r="310" spans="1:26" ht="12.75">
      <c r="A310" s="371"/>
      <c r="B310" s="48"/>
      <c r="C310" s="54"/>
      <c r="D310" s="184"/>
      <c r="E310" s="57"/>
      <c r="F310" s="57"/>
      <c r="G310" s="187"/>
      <c r="H310" s="57"/>
      <c r="I310" s="57"/>
      <c r="J310" s="57"/>
      <c r="K310" s="167"/>
      <c r="L310" s="369"/>
      <c r="M310" s="368"/>
      <c r="N310" s="369"/>
      <c r="O310" s="367"/>
      <c r="P310" s="367"/>
      <c r="Q310" s="368"/>
      <c r="R310" s="369"/>
      <c r="S310" s="367"/>
      <c r="T310" s="367"/>
      <c r="U310" s="367"/>
      <c r="V310" s="367"/>
      <c r="W310" s="367"/>
      <c r="X310" s="368"/>
      <c r="Y310" s="369"/>
      <c r="Z310" s="368"/>
    </row>
    <row r="311" spans="1:26" ht="12.75">
      <c r="A311" s="372"/>
      <c r="B311" s="48"/>
      <c r="C311" s="54"/>
      <c r="D311" s="184"/>
      <c r="E311" s="57"/>
      <c r="F311" s="57"/>
      <c r="G311" s="187"/>
      <c r="H311" s="57"/>
      <c r="I311" s="57"/>
      <c r="J311" s="57"/>
      <c r="K311" s="167"/>
      <c r="L311" s="369"/>
      <c r="M311" s="368"/>
      <c r="N311" s="369"/>
      <c r="O311" s="367"/>
      <c r="P311" s="367"/>
      <c r="Q311" s="368"/>
      <c r="R311" s="369"/>
      <c r="S311" s="367"/>
      <c r="T311" s="367"/>
      <c r="U311" s="367"/>
      <c r="V311" s="367"/>
      <c r="W311" s="367"/>
      <c r="X311" s="368"/>
      <c r="Y311" s="369"/>
      <c r="Z311" s="368"/>
    </row>
    <row r="312" spans="1:26" ht="12.75">
      <c r="A312" s="370" t="s">
        <v>441</v>
      </c>
      <c r="B312" s="48"/>
      <c r="C312" s="54"/>
      <c r="D312" s="184"/>
      <c r="E312" s="57"/>
      <c r="F312" s="57"/>
      <c r="G312" s="187"/>
      <c r="H312" s="57"/>
      <c r="I312" s="57"/>
      <c r="J312" s="57"/>
      <c r="K312" s="188"/>
      <c r="L312" s="369"/>
      <c r="M312" s="368"/>
      <c r="N312" s="369" t="s">
        <v>401</v>
      </c>
      <c r="O312" s="367" t="s">
        <v>401</v>
      </c>
      <c r="P312" s="367" t="s">
        <v>401</v>
      </c>
      <c r="Q312" s="368" t="s">
        <v>401</v>
      </c>
      <c r="R312" s="369" t="s">
        <v>401</v>
      </c>
      <c r="S312" s="367" t="s">
        <v>401</v>
      </c>
      <c r="T312" s="367" t="s">
        <v>401</v>
      </c>
      <c r="U312" s="367"/>
      <c r="V312" s="367"/>
      <c r="W312" s="367"/>
      <c r="X312" s="368" t="s">
        <v>401</v>
      </c>
      <c r="Y312" s="369" t="s">
        <v>401</v>
      </c>
      <c r="Z312" s="368" t="s">
        <v>401</v>
      </c>
    </row>
    <row r="313" spans="1:26" ht="12.75">
      <c r="A313" s="371"/>
      <c r="B313" s="48"/>
      <c r="C313" s="54"/>
      <c r="D313" s="184"/>
      <c r="E313" s="57"/>
      <c r="F313" s="57"/>
      <c r="G313" s="187"/>
      <c r="H313" s="57"/>
      <c r="I313" s="57"/>
      <c r="J313" s="57"/>
      <c r="K313" s="188"/>
      <c r="L313" s="369"/>
      <c r="M313" s="368"/>
      <c r="N313" s="369"/>
      <c r="O313" s="367"/>
      <c r="P313" s="367"/>
      <c r="Q313" s="368"/>
      <c r="R313" s="369"/>
      <c r="S313" s="367"/>
      <c r="T313" s="367"/>
      <c r="U313" s="367"/>
      <c r="V313" s="367"/>
      <c r="W313" s="367"/>
      <c r="X313" s="368"/>
      <c r="Y313" s="369"/>
      <c r="Z313" s="368"/>
    </row>
    <row r="314" spans="1:26" ht="13.5" thickBot="1">
      <c r="A314" s="371"/>
      <c r="B314" s="48"/>
      <c r="C314" s="90"/>
      <c r="D314" s="185"/>
      <c r="E314" s="88"/>
      <c r="F314" s="88"/>
      <c r="G314" s="189"/>
      <c r="H314" s="88"/>
      <c r="I314" s="88"/>
      <c r="J314" s="88"/>
      <c r="K314" s="190"/>
      <c r="L314" s="378"/>
      <c r="M314" s="377"/>
      <c r="N314" s="378"/>
      <c r="O314" s="376"/>
      <c r="P314" s="376"/>
      <c r="Q314" s="377"/>
      <c r="R314" s="378"/>
      <c r="S314" s="376"/>
      <c r="T314" s="376"/>
      <c r="U314" s="376"/>
      <c r="V314" s="376"/>
      <c r="W314" s="376"/>
      <c r="X314" s="377"/>
      <c r="Y314" s="378"/>
      <c r="Z314" s="377"/>
    </row>
    <row r="315" spans="1:11" ht="13.5" thickBot="1">
      <c r="A315" s="372"/>
      <c r="B315" s="49"/>
      <c r="C315" s="110" t="s">
        <v>388</v>
      </c>
      <c r="D315" s="186">
        <f>SUM(D304:D314)</f>
        <v>293000</v>
      </c>
      <c r="E315" s="191">
        <f>SUM(E301:E314)</f>
        <v>1484000</v>
      </c>
      <c r="F315" s="56">
        <f>SUM(F301:F314)</f>
        <v>1484000</v>
      </c>
      <c r="G315" s="191">
        <f>SUM(G301:G314)</f>
        <v>244000</v>
      </c>
      <c r="H315" s="96">
        <f>SUM(H301:H314)</f>
        <v>3505000</v>
      </c>
      <c r="I315" s="97"/>
      <c r="J315" s="97"/>
      <c r="K315" s="169">
        <f>SUM(K304:K314)</f>
        <v>1123397.435897436</v>
      </c>
    </row>
    <row r="316" spans="1:11" ht="13.5" thickBot="1">
      <c r="A316" s="102" t="s">
        <v>389</v>
      </c>
      <c r="B316" s="66"/>
      <c r="C316" s="100"/>
      <c r="D316" s="111"/>
      <c r="E316" s="100"/>
      <c r="F316" s="111"/>
      <c r="G316" s="171"/>
      <c r="H316" s="173">
        <f>SUM(H315)</f>
        <v>3505000</v>
      </c>
      <c r="I316" s="174"/>
      <c r="J316" s="174"/>
      <c r="K316" s="175">
        <f>SUM(K315)</f>
        <v>1123397.435897436</v>
      </c>
    </row>
    <row r="317" ht="13.5" thickBot="1"/>
    <row r="318" spans="1:26" ht="13.5" customHeight="1" thickBot="1">
      <c r="A318" s="343" t="s">
        <v>64</v>
      </c>
      <c r="B318" s="343" t="s">
        <v>33</v>
      </c>
      <c r="C318" s="393" t="s">
        <v>32</v>
      </c>
      <c r="D318" s="343" t="s">
        <v>456</v>
      </c>
      <c r="E318" s="343" t="s">
        <v>457</v>
      </c>
      <c r="F318" s="343" t="s">
        <v>458</v>
      </c>
      <c r="G318" s="345" t="s">
        <v>459</v>
      </c>
      <c r="H318" s="388" t="s">
        <v>80</v>
      </c>
      <c r="I318" s="389"/>
      <c r="J318" s="389"/>
      <c r="K318" s="390"/>
      <c r="L318" s="379" t="s">
        <v>34</v>
      </c>
      <c r="M318" s="380"/>
      <c r="N318" s="381"/>
      <c r="O318" s="381"/>
      <c r="P318" s="381"/>
      <c r="Q318" s="381"/>
      <c r="R318" s="381"/>
      <c r="S318" s="381"/>
      <c r="T318" s="381"/>
      <c r="U318" s="381"/>
      <c r="V318" s="381"/>
      <c r="W318" s="381"/>
      <c r="X318" s="381"/>
      <c r="Y318" s="380"/>
      <c r="Z318" s="382"/>
    </row>
    <row r="319" spans="1:26" ht="13.5" thickBot="1">
      <c r="A319" s="347"/>
      <c r="B319" s="347"/>
      <c r="C319" s="394"/>
      <c r="D319" s="347"/>
      <c r="E319" s="347"/>
      <c r="F319" s="347"/>
      <c r="G319" s="387"/>
      <c r="H319" s="391"/>
      <c r="I319" s="392"/>
      <c r="J319" s="392"/>
      <c r="K319" s="392"/>
      <c r="L319" s="373" t="s">
        <v>456</v>
      </c>
      <c r="M319" s="374"/>
      <c r="N319" s="384" t="s">
        <v>457</v>
      </c>
      <c r="O319" s="381"/>
      <c r="P319" s="381"/>
      <c r="Q319" s="385"/>
      <c r="R319" s="384" t="s">
        <v>458</v>
      </c>
      <c r="S319" s="381"/>
      <c r="T319" s="381"/>
      <c r="U319" s="381"/>
      <c r="V319" s="381"/>
      <c r="W319" s="381"/>
      <c r="X319" s="385"/>
      <c r="Y319" s="373" t="s">
        <v>459</v>
      </c>
      <c r="Z319" s="374"/>
    </row>
    <row r="320" spans="1:26" ht="19.5" customHeight="1" thickBot="1">
      <c r="A320" s="347"/>
      <c r="B320" s="347"/>
      <c r="C320" s="395"/>
      <c r="D320" s="386"/>
      <c r="E320" s="347"/>
      <c r="F320" s="386"/>
      <c r="G320" s="346"/>
      <c r="H320" s="13" t="s">
        <v>58</v>
      </c>
      <c r="I320" s="13" t="s">
        <v>15</v>
      </c>
      <c r="J320" s="13" t="s">
        <v>16</v>
      </c>
      <c r="K320" s="78" t="s">
        <v>42</v>
      </c>
      <c r="L320" s="226" t="s">
        <v>76</v>
      </c>
      <c r="M320" s="227" t="s">
        <v>77</v>
      </c>
      <c r="N320" s="228" t="s">
        <v>78</v>
      </c>
      <c r="O320" s="84" t="s">
        <v>67</v>
      </c>
      <c r="P320" s="82" t="s">
        <v>68</v>
      </c>
      <c r="Q320" s="84" t="s">
        <v>69</v>
      </c>
      <c r="R320" s="82" t="s">
        <v>70</v>
      </c>
      <c r="S320" s="84" t="s">
        <v>71</v>
      </c>
      <c r="T320" s="82" t="s">
        <v>72</v>
      </c>
      <c r="U320" s="83" t="s">
        <v>17</v>
      </c>
      <c r="V320" s="83" t="s">
        <v>18</v>
      </c>
      <c r="W320" s="83" t="s">
        <v>19</v>
      </c>
      <c r="X320" s="84" t="s">
        <v>73</v>
      </c>
      <c r="Y320" s="229" t="s">
        <v>74</v>
      </c>
      <c r="Z320" s="225" t="s">
        <v>75</v>
      </c>
    </row>
    <row r="321" spans="1:26" ht="13.5" thickTop="1">
      <c r="A321" s="370" t="s">
        <v>390</v>
      </c>
      <c r="B321" s="50"/>
      <c r="C321" s="54"/>
      <c r="D321" s="57"/>
      <c r="E321" s="57"/>
      <c r="F321" s="57"/>
      <c r="G321" s="187"/>
      <c r="H321" s="57"/>
      <c r="I321" s="57"/>
      <c r="J321" s="57"/>
      <c r="K321" s="167"/>
      <c r="L321" s="369"/>
      <c r="M321" s="368"/>
      <c r="N321" s="369" t="s">
        <v>401</v>
      </c>
      <c r="O321" s="367" t="s">
        <v>401</v>
      </c>
      <c r="P321" s="367"/>
      <c r="Q321" s="368"/>
      <c r="R321" s="369"/>
      <c r="S321" s="367"/>
      <c r="T321" s="367"/>
      <c r="U321" s="367"/>
      <c r="V321" s="367"/>
      <c r="W321" s="367"/>
      <c r="X321" s="368"/>
      <c r="Y321" s="369"/>
      <c r="Z321" s="368"/>
    </row>
    <row r="322" spans="1:26" ht="12.75">
      <c r="A322" s="371"/>
      <c r="B322" s="48"/>
      <c r="C322" s="54"/>
      <c r="D322" s="184"/>
      <c r="E322" s="57"/>
      <c r="F322" s="57"/>
      <c r="G322" s="187"/>
      <c r="H322" s="57"/>
      <c r="I322" s="57"/>
      <c r="J322" s="57"/>
      <c r="K322" s="167"/>
      <c r="L322" s="369"/>
      <c r="M322" s="368"/>
      <c r="N322" s="369"/>
      <c r="O322" s="367"/>
      <c r="P322" s="367"/>
      <c r="Q322" s="368"/>
      <c r="R322" s="369"/>
      <c r="S322" s="367"/>
      <c r="T322" s="367"/>
      <c r="U322" s="367"/>
      <c r="V322" s="367"/>
      <c r="W322" s="367"/>
      <c r="X322" s="368"/>
      <c r="Y322" s="369"/>
      <c r="Z322" s="368"/>
    </row>
    <row r="323" spans="1:26" ht="12.75">
      <c r="A323" s="371"/>
      <c r="B323" s="48"/>
      <c r="C323" s="54"/>
      <c r="D323" s="184"/>
      <c r="E323" s="57"/>
      <c r="F323" s="57"/>
      <c r="G323" s="187"/>
      <c r="H323" s="57"/>
      <c r="I323" s="57"/>
      <c r="J323" s="57"/>
      <c r="K323" s="188"/>
      <c r="L323" s="369"/>
      <c r="M323" s="368"/>
      <c r="N323" s="369"/>
      <c r="O323" s="367"/>
      <c r="P323" s="367"/>
      <c r="Q323" s="368"/>
      <c r="R323" s="369"/>
      <c r="S323" s="367"/>
      <c r="T323" s="367"/>
      <c r="U323" s="367"/>
      <c r="V323" s="367"/>
      <c r="W323" s="367"/>
      <c r="X323" s="368"/>
      <c r="Y323" s="369"/>
      <c r="Z323" s="368"/>
    </row>
    <row r="324" spans="1:26" ht="12.75">
      <c r="A324" s="372"/>
      <c r="B324" s="48" t="s">
        <v>55</v>
      </c>
      <c r="C324" s="94">
        <v>17.02</v>
      </c>
      <c r="D324" s="47"/>
      <c r="E324" s="185">
        <v>720000</v>
      </c>
      <c r="F324">
        <v>1224000</v>
      </c>
      <c r="G324" s="57">
        <v>144000</v>
      </c>
      <c r="H324" s="88">
        <f>SUM(E324:G324)</f>
        <v>2088000</v>
      </c>
      <c r="I324" s="88"/>
      <c r="J324" s="88"/>
      <c r="K324" s="167">
        <f>(H324/3.12)</f>
        <v>669230.7692307692</v>
      </c>
      <c r="L324" s="369"/>
      <c r="M324" s="368"/>
      <c r="N324" s="369"/>
      <c r="O324" s="367"/>
      <c r="P324" s="367"/>
      <c r="Q324" s="368"/>
      <c r="R324" s="369"/>
      <c r="S324" s="367"/>
      <c r="T324" s="367"/>
      <c r="U324" s="367"/>
      <c r="V324" s="367"/>
      <c r="W324" s="367"/>
      <c r="X324" s="368"/>
      <c r="Y324" s="369"/>
      <c r="Z324" s="368"/>
    </row>
    <row r="325" spans="1:26" ht="12.75">
      <c r="A325" s="375" t="s">
        <v>391</v>
      </c>
      <c r="B325" s="48" t="s">
        <v>312</v>
      </c>
      <c r="C325" s="54">
        <v>21.01</v>
      </c>
      <c r="D325" s="47"/>
      <c r="E325" s="184">
        <v>400000</v>
      </c>
      <c r="F325" s="88">
        <v>680000</v>
      </c>
      <c r="G325" s="57"/>
      <c r="H325" s="57">
        <f>SUM(E325:G325)</f>
        <v>1080000</v>
      </c>
      <c r="I325" s="57"/>
      <c r="J325" s="57"/>
      <c r="K325" s="167">
        <f>(H325/3.12)</f>
        <v>346153.8461538461</v>
      </c>
      <c r="L325" s="369"/>
      <c r="M325" s="368"/>
      <c r="N325" s="369" t="s">
        <v>401</v>
      </c>
      <c r="O325" s="367" t="s">
        <v>401</v>
      </c>
      <c r="P325" s="367" t="s">
        <v>401</v>
      </c>
      <c r="Q325" s="368" t="s">
        <v>401</v>
      </c>
      <c r="R325" s="369"/>
      <c r="S325" s="367"/>
      <c r="T325" s="367"/>
      <c r="U325" s="367"/>
      <c r="V325" s="367"/>
      <c r="W325" s="367"/>
      <c r="X325" s="368"/>
      <c r="Y325" s="369"/>
      <c r="Z325" s="368"/>
    </row>
    <row r="326" spans="1:26" ht="12.75">
      <c r="A326" s="375"/>
      <c r="B326" s="48"/>
      <c r="C326" s="54"/>
      <c r="D326" s="47"/>
      <c r="E326" s="184"/>
      <c r="F326" s="57"/>
      <c r="G326" s="57"/>
      <c r="H326" s="57"/>
      <c r="I326" s="57"/>
      <c r="J326" s="57"/>
      <c r="K326" s="167"/>
      <c r="L326" s="369"/>
      <c r="M326" s="368"/>
      <c r="N326" s="369"/>
      <c r="O326" s="367"/>
      <c r="P326" s="367"/>
      <c r="Q326" s="368"/>
      <c r="R326" s="369"/>
      <c r="S326" s="367"/>
      <c r="T326" s="367"/>
      <c r="U326" s="367"/>
      <c r="V326" s="367"/>
      <c r="W326" s="367"/>
      <c r="X326" s="368"/>
      <c r="Y326" s="369"/>
      <c r="Z326" s="368"/>
    </row>
    <row r="327" spans="1:26" ht="12.75">
      <c r="A327" s="383"/>
      <c r="B327" s="48"/>
      <c r="C327" s="54"/>
      <c r="D327" s="47"/>
      <c r="E327" s="184"/>
      <c r="F327" s="57"/>
      <c r="G327" s="57"/>
      <c r="H327" s="57"/>
      <c r="I327" s="57"/>
      <c r="J327" s="57"/>
      <c r="K327" s="167"/>
      <c r="L327" s="369"/>
      <c r="M327" s="368"/>
      <c r="N327" s="369"/>
      <c r="O327" s="367"/>
      <c r="P327" s="367"/>
      <c r="Q327" s="368"/>
      <c r="R327" s="369"/>
      <c r="S327" s="367"/>
      <c r="T327" s="367"/>
      <c r="U327" s="367"/>
      <c r="V327" s="367"/>
      <c r="W327" s="367"/>
      <c r="X327" s="368"/>
      <c r="Y327" s="369"/>
      <c r="Z327" s="368"/>
    </row>
    <row r="328" spans="1:26" ht="12.75">
      <c r="A328" s="375" t="s">
        <v>392</v>
      </c>
      <c r="B328" s="48" t="s">
        <v>311</v>
      </c>
      <c r="C328" s="54">
        <v>32.01</v>
      </c>
      <c r="D328" s="47"/>
      <c r="E328" s="184">
        <v>100000</v>
      </c>
      <c r="F328" s="57">
        <v>100000</v>
      </c>
      <c r="G328" s="57">
        <v>100000</v>
      </c>
      <c r="H328" s="57">
        <f>SUM(E328:G328)</f>
        <v>300000</v>
      </c>
      <c r="I328" s="57"/>
      <c r="J328" s="57"/>
      <c r="K328" s="167">
        <f>(H328/3.12)</f>
        <v>96153.84615384616</v>
      </c>
      <c r="L328" s="369"/>
      <c r="M328" s="368"/>
      <c r="N328" s="369" t="s">
        <v>401</v>
      </c>
      <c r="O328" s="367" t="s">
        <v>401</v>
      </c>
      <c r="P328" s="367" t="s">
        <v>401</v>
      </c>
      <c r="Q328" s="368" t="s">
        <v>401</v>
      </c>
      <c r="R328" s="369" t="s">
        <v>401</v>
      </c>
      <c r="S328" s="367" t="s">
        <v>401</v>
      </c>
      <c r="T328" s="367" t="s">
        <v>401</v>
      </c>
      <c r="U328" s="367"/>
      <c r="V328" s="367"/>
      <c r="W328" s="367"/>
      <c r="X328" s="368" t="s">
        <v>401</v>
      </c>
      <c r="Y328" s="369" t="s">
        <v>401</v>
      </c>
      <c r="Z328" s="368" t="s">
        <v>401</v>
      </c>
    </row>
    <row r="329" spans="1:26" ht="12.75">
      <c r="A329" s="383"/>
      <c r="B329" s="48"/>
      <c r="C329" s="54"/>
      <c r="D329" s="184"/>
      <c r="E329" s="57"/>
      <c r="F329" s="57"/>
      <c r="G329" s="187"/>
      <c r="H329" s="57"/>
      <c r="I329" s="57"/>
      <c r="J329" s="57"/>
      <c r="K329" s="188"/>
      <c r="L329" s="369"/>
      <c r="M329" s="368"/>
      <c r="N329" s="369"/>
      <c r="O329" s="367"/>
      <c r="P329" s="367"/>
      <c r="Q329" s="368"/>
      <c r="R329" s="369"/>
      <c r="S329" s="367"/>
      <c r="T329" s="367"/>
      <c r="U329" s="367"/>
      <c r="V329" s="367"/>
      <c r="W329" s="367"/>
      <c r="X329" s="368"/>
      <c r="Y329" s="369"/>
      <c r="Z329" s="368"/>
    </row>
    <row r="330" spans="1:26" ht="12.75">
      <c r="A330" s="383"/>
      <c r="B330" s="48"/>
      <c r="C330" s="54"/>
      <c r="D330" s="184"/>
      <c r="E330" s="57"/>
      <c r="F330" s="57"/>
      <c r="G330" s="187"/>
      <c r="H330" s="57"/>
      <c r="I330" s="57"/>
      <c r="J330" s="57"/>
      <c r="K330" s="167"/>
      <c r="L330" s="369"/>
      <c r="M330" s="368"/>
      <c r="N330" s="369"/>
      <c r="O330" s="367"/>
      <c r="P330" s="367"/>
      <c r="Q330" s="368"/>
      <c r="R330" s="369"/>
      <c r="S330" s="367"/>
      <c r="T330" s="367"/>
      <c r="U330" s="367"/>
      <c r="V330" s="367"/>
      <c r="W330" s="367"/>
      <c r="X330" s="368"/>
      <c r="Y330" s="369"/>
      <c r="Z330" s="368"/>
    </row>
    <row r="331" spans="1:26" ht="12.75">
      <c r="A331" s="383"/>
      <c r="B331" s="48"/>
      <c r="C331" s="90"/>
      <c r="D331" s="185"/>
      <c r="E331" s="88"/>
      <c r="F331" s="88"/>
      <c r="G331" s="189"/>
      <c r="H331" s="88"/>
      <c r="I331" s="88"/>
      <c r="J331" s="88"/>
      <c r="K331" s="190"/>
      <c r="L331" s="369"/>
      <c r="M331" s="368"/>
      <c r="N331" s="369"/>
      <c r="O331" s="367"/>
      <c r="P331" s="367"/>
      <c r="Q331" s="368"/>
      <c r="R331" s="369"/>
      <c r="S331" s="367"/>
      <c r="T331" s="367"/>
      <c r="U331" s="367"/>
      <c r="V331" s="367"/>
      <c r="W331" s="367"/>
      <c r="X331" s="368"/>
      <c r="Y331" s="369"/>
      <c r="Z331" s="368"/>
    </row>
    <row r="332" spans="1:26" ht="12.75">
      <c r="A332" s="370" t="s">
        <v>393</v>
      </c>
      <c r="B332" s="48"/>
      <c r="C332" s="54"/>
      <c r="D332" s="184"/>
      <c r="E332" s="57"/>
      <c r="F332" s="57"/>
      <c r="G332" s="187"/>
      <c r="H332" s="57"/>
      <c r="I332" s="57"/>
      <c r="J332" s="57"/>
      <c r="K332" s="188"/>
      <c r="L332" s="369"/>
      <c r="M332" s="368"/>
      <c r="N332" s="369"/>
      <c r="O332" s="367"/>
      <c r="P332" s="367"/>
      <c r="Q332" s="368"/>
      <c r="R332" s="369"/>
      <c r="S332" s="367" t="s">
        <v>401</v>
      </c>
      <c r="T332" s="367" t="s">
        <v>401</v>
      </c>
      <c r="U332" s="367"/>
      <c r="V332" s="367"/>
      <c r="W332" s="367"/>
      <c r="X332" s="368" t="s">
        <v>401</v>
      </c>
      <c r="Y332" s="369" t="s">
        <v>401</v>
      </c>
      <c r="Z332" s="368" t="s">
        <v>401</v>
      </c>
    </row>
    <row r="333" spans="1:26" ht="12.75">
      <c r="A333" s="371"/>
      <c r="B333" s="48"/>
      <c r="C333" s="54"/>
      <c r="D333" s="184"/>
      <c r="E333" s="57"/>
      <c r="F333" s="57"/>
      <c r="G333" s="187"/>
      <c r="H333" s="57"/>
      <c r="I333" s="57"/>
      <c r="J333" s="57"/>
      <c r="K333" s="188"/>
      <c r="L333" s="369"/>
      <c r="M333" s="368"/>
      <c r="N333" s="369"/>
      <c r="O333" s="367"/>
      <c r="P333" s="367"/>
      <c r="Q333" s="368"/>
      <c r="R333" s="369"/>
      <c r="S333" s="367"/>
      <c r="T333" s="367"/>
      <c r="U333" s="367"/>
      <c r="V333" s="367"/>
      <c r="W333" s="367"/>
      <c r="X333" s="368"/>
      <c r="Y333" s="369"/>
      <c r="Z333" s="368"/>
    </row>
    <row r="334" spans="1:26" ht="13.5" thickBot="1">
      <c r="A334" s="371"/>
      <c r="B334" s="48"/>
      <c r="C334" s="90"/>
      <c r="D334" s="185"/>
      <c r="E334" s="88"/>
      <c r="F334" s="88"/>
      <c r="G334" s="189"/>
      <c r="H334" s="88"/>
      <c r="I334" s="88"/>
      <c r="J334" s="88"/>
      <c r="K334" s="190"/>
      <c r="L334" s="378"/>
      <c r="M334" s="377"/>
      <c r="N334" s="378"/>
      <c r="O334" s="376"/>
      <c r="P334" s="376"/>
      <c r="Q334" s="377"/>
      <c r="R334" s="378"/>
      <c r="S334" s="376"/>
      <c r="T334" s="376"/>
      <c r="U334" s="376"/>
      <c r="V334" s="376"/>
      <c r="W334" s="376"/>
      <c r="X334" s="377"/>
      <c r="Y334" s="378"/>
      <c r="Z334" s="377"/>
    </row>
    <row r="335" spans="1:11" ht="13.5" thickBot="1">
      <c r="A335" s="372"/>
      <c r="B335" s="49"/>
      <c r="C335" s="110" t="s">
        <v>395</v>
      </c>
      <c r="D335" s="186">
        <f>SUM(D321:D334)</f>
        <v>0</v>
      </c>
      <c r="E335" s="191">
        <f>SUM(E321:E334)</f>
        <v>1220000</v>
      </c>
      <c r="F335" s="56">
        <f>SUM(F321:F334)</f>
        <v>2004000</v>
      </c>
      <c r="G335" s="191">
        <f>SUM(G321:G334)</f>
        <v>244000</v>
      </c>
      <c r="H335" s="96">
        <f>SUM(H321:H334)</f>
        <v>3468000</v>
      </c>
      <c r="I335" s="97"/>
      <c r="J335" s="97"/>
      <c r="K335" s="169">
        <f>SUM(K324:K334)</f>
        <v>1111538.4615384615</v>
      </c>
    </row>
    <row r="336" spans="1:11" ht="13.5" thickBot="1">
      <c r="A336" s="102" t="s">
        <v>394</v>
      </c>
      <c r="B336" s="66"/>
      <c r="C336" s="100"/>
      <c r="D336" s="111"/>
      <c r="E336" s="100"/>
      <c r="F336" s="111"/>
      <c r="G336" s="171"/>
      <c r="H336" s="173">
        <f>SUM(H335)</f>
        <v>3468000</v>
      </c>
      <c r="I336" s="174"/>
      <c r="J336" s="174"/>
      <c r="K336" s="175">
        <f>SUM(K335)</f>
        <v>1111538.4615384615</v>
      </c>
    </row>
    <row r="338" spans="1:11" ht="12.75">
      <c r="A338" s="125" t="s">
        <v>396</v>
      </c>
      <c r="B338" s="181"/>
      <c r="C338" s="125"/>
      <c r="D338" s="125"/>
      <c r="E338" s="125"/>
      <c r="F338" s="125"/>
      <c r="G338" s="125"/>
      <c r="H338" s="182">
        <f>(H295+H315+H335)</f>
        <v>11228000</v>
      </c>
      <c r="I338" s="125"/>
      <c r="J338" s="125"/>
      <c r="K338" s="193">
        <f>(K295+K315+K335)</f>
        <v>3598717.9487179485</v>
      </c>
    </row>
    <row r="339" ht="13.5" thickBot="1"/>
    <row r="340" spans="1:26" ht="13.5" customHeight="1" thickBot="1">
      <c r="A340" s="343" t="s">
        <v>64</v>
      </c>
      <c r="B340" s="343" t="s">
        <v>33</v>
      </c>
      <c r="C340" s="393" t="s">
        <v>32</v>
      </c>
      <c r="D340" s="343" t="s">
        <v>456</v>
      </c>
      <c r="E340" s="343" t="s">
        <v>457</v>
      </c>
      <c r="F340" s="343" t="s">
        <v>458</v>
      </c>
      <c r="G340" s="345" t="s">
        <v>459</v>
      </c>
      <c r="H340" s="388" t="s">
        <v>80</v>
      </c>
      <c r="I340" s="389"/>
      <c r="J340" s="389"/>
      <c r="K340" s="390"/>
      <c r="L340" s="379" t="s">
        <v>34</v>
      </c>
      <c r="M340" s="380"/>
      <c r="N340" s="381"/>
      <c r="O340" s="381"/>
      <c r="P340" s="381"/>
      <c r="Q340" s="381"/>
      <c r="R340" s="381"/>
      <c r="S340" s="381"/>
      <c r="T340" s="381"/>
      <c r="U340" s="381"/>
      <c r="V340" s="381"/>
      <c r="W340" s="381"/>
      <c r="X340" s="381"/>
      <c r="Y340" s="380"/>
      <c r="Z340" s="382"/>
    </row>
    <row r="341" spans="1:26" ht="13.5" thickBot="1">
      <c r="A341" s="347"/>
      <c r="B341" s="347"/>
      <c r="C341" s="394"/>
      <c r="D341" s="347"/>
      <c r="E341" s="347"/>
      <c r="F341" s="347"/>
      <c r="G341" s="387"/>
      <c r="H341" s="391"/>
      <c r="I341" s="392"/>
      <c r="J341" s="392"/>
      <c r="K341" s="392"/>
      <c r="L341" s="373" t="s">
        <v>456</v>
      </c>
      <c r="M341" s="374"/>
      <c r="N341" s="384" t="s">
        <v>457</v>
      </c>
      <c r="O341" s="381"/>
      <c r="P341" s="381"/>
      <c r="Q341" s="385"/>
      <c r="R341" s="384" t="s">
        <v>458</v>
      </c>
      <c r="S341" s="381"/>
      <c r="T341" s="381"/>
      <c r="U341" s="381"/>
      <c r="V341" s="381"/>
      <c r="W341" s="381"/>
      <c r="X341" s="385"/>
      <c r="Y341" s="373" t="s">
        <v>459</v>
      </c>
      <c r="Z341" s="374"/>
    </row>
    <row r="342" spans="1:26" ht="17.25" customHeight="1" thickBot="1">
      <c r="A342" s="347"/>
      <c r="B342" s="347"/>
      <c r="C342" s="395"/>
      <c r="D342" s="386"/>
      <c r="E342" s="347"/>
      <c r="F342" s="386"/>
      <c r="G342" s="346"/>
      <c r="H342" s="13" t="s">
        <v>58</v>
      </c>
      <c r="I342" s="13" t="s">
        <v>15</v>
      </c>
      <c r="J342" s="13" t="s">
        <v>16</v>
      </c>
      <c r="K342" s="78" t="s">
        <v>42</v>
      </c>
      <c r="L342" s="226" t="s">
        <v>76</v>
      </c>
      <c r="M342" s="227" t="s">
        <v>77</v>
      </c>
      <c r="N342" s="228" t="s">
        <v>78</v>
      </c>
      <c r="O342" s="84" t="s">
        <v>67</v>
      </c>
      <c r="P342" s="82" t="s">
        <v>68</v>
      </c>
      <c r="Q342" s="84" t="s">
        <v>69</v>
      </c>
      <c r="R342" s="82" t="s">
        <v>70</v>
      </c>
      <c r="S342" s="84" t="s">
        <v>71</v>
      </c>
      <c r="T342" s="82" t="s">
        <v>72</v>
      </c>
      <c r="U342" s="83" t="s">
        <v>17</v>
      </c>
      <c r="V342" s="83" t="s">
        <v>18</v>
      </c>
      <c r="W342" s="83" t="s">
        <v>19</v>
      </c>
      <c r="X342" s="84" t="s">
        <v>73</v>
      </c>
      <c r="Y342" s="229" t="s">
        <v>74</v>
      </c>
      <c r="Z342" s="225" t="s">
        <v>75</v>
      </c>
    </row>
    <row r="343" spans="1:26" ht="13.5" thickTop="1">
      <c r="A343" s="370" t="s">
        <v>397</v>
      </c>
      <c r="B343" s="50"/>
      <c r="C343" s="54"/>
      <c r="D343" s="57"/>
      <c r="E343" s="57"/>
      <c r="F343" s="57"/>
      <c r="G343" s="187"/>
      <c r="H343" s="57"/>
      <c r="I343" s="57"/>
      <c r="J343" s="57"/>
      <c r="K343" s="167"/>
      <c r="L343" s="369" t="s">
        <v>401</v>
      </c>
      <c r="M343" s="368" t="s">
        <v>401</v>
      </c>
      <c r="N343" s="369" t="s">
        <v>401</v>
      </c>
      <c r="O343" s="367"/>
      <c r="P343" s="367"/>
      <c r="Q343" s="368"/>
      <c r="R343" s="369"/>
      <c r="S343" s="367"/>
      <c r="T343" s="367"/>
      <c r="U343" s="367"/>
      <c r="V343" s="367"/>
      <c r="W343" s="367"/>
      <c r="X343" s="368"/>
      <c r="Y343" s="369"/>
      <c r="Z343" s="368"/>
    </row>
    <row r="344" spans="1:26" ht="12.75">
      <c r="A344" s="371"/>
      <c r="B344" s="48" t="s">
        <v>57</v>
      </c>
      <c r="C344" s="54">
        <v>15.01</v>
      </c>
      <c r="D344" s="184">
        <v>1000</v>
      </c>
      <c r="E344" s="184">
        <v>1000</v>
      </c>
      <c r="F344" s="57"/>
      <c r="G344" s="187">
        <v>1000</v>
      </c>
      <c r="H344" s="57">
        <f>SUM(D344:G344)</f>
        <v>3000</v>
      </c>
      <c r="I344" s="57"/>
      <c r="J344" s="57"/>
      <c r="K344" s="167">
        <f>(H344/3.12)</f>
        <v>961.5384615384615</v>
      </c>
      <c r="L344" s="369"/>
      <c r="M344" s="368"/>
      <c r="N344" s="369"/>
      <c r="O344" s="367"/>
      <c r="P344" s="367"/>
      <c r="Q344" s="368"/>
      <c r="R344" s="369"/>
      <c r="S344" s="367"/>
      <c r="T344" s="367"/>
      <c r="U344" s="367"/>
      <c r="V344" s="367"/>
      <c r="W344" s="367"/>
      <c r="X344" s="368"/>
      <c r="Y344" s="369"/>
      <c r="Z344" s="368"/>
    </row>
    <row r="345" spans="1:26" ht="12.75">
      <c r="A345" s="371"/>
      <c r="B345" s="48" t="s">
        <v>408</v>
      </c>
      <c r="C345" s="54">
        <v>16.71</v>
      </c>
      <c r="D345" s="184"/>
      <c r="E345" s="184">
        <v>10000</v>
      </c>
      <c r="F345" s="57">
        <v>10000</v>
      </c>
      <c r="G345" s="187">
        <v>20000</v>
      </c>
      <c r="H345" s="239">
        <f>SUM(E345:G345)</f>
        <v>40000</v>
      </c>
      <c r="I345" s="57"/>
      <c r="J345" s="57"/>
      <c r="K345" s="167">
        <f>(H345/3.12)</f>
        <v>12820.51282051282</v>
      </c>
      <c r="L345" s="369"/>
      <c r="M345" s="368"/>
      <c r="N345" s="369"/>
      <c r="O345" s="367"/>
      <c r="P345" s="367"/>
      <c r="Q345" s="368"/>
      <c r="R345" s="369"/>
      <c r="S345" s="367"/>
      <c r="T345" s="367"/>
      <c r="U345" s="367"/>
      <c r="V345" s="367"/>
      <c r="W345" s="367"/>
      <c r="X345" s="368"/>
      <c r="Y345" s="369"/>
      <c r="Z345" s="368"/>
    </row>
    <row r="346" spans="1:26" ht="12.75">
      <c r="A346" s="372"/>
      <c r="B346" s="48" t="s">
        <v>55</v>
      </c>
      <c r="C346" s="94">
        <v>17.02</v>
      </c>
      <c r="D346" s="47">
        <v>20000</v>
      </c>
      <c r="E346" s="47"/>
      <c r="G346" s="57"/>
      <c r="H346" s="88">
        <f>SUM(D346:G346)</f>
        <v>20000</v>
      </c>
      <c r="I346" s="88"/>
      <c r="J346" s="88"/>
      <c r="K346" s="167">
        <f>(H346/3.12)</f>
        <v>6410.25641025641</v>
      </c>
      <c r="L346" s="369"/>
      <c r="M346" s="368"/>
      <c r="N346" s="369"/>
      <c r="O346" s="367"/>
      <c r="P346" s="367"/>
      <c r="Q346" s="368"/>
      <c r="R346" s="369"/>
      <c r="S346" s="367"/>
      <c r="T346" s="367"/>
      <c r="U346" s="367"/>
      <c r="V346" s="367"/>
      <c r="W346" s="367"/>
      <c r="X346" s="368"/>
      <c r="Y346" s="369"/>
      <c r="Z346" s="368"/>
    </row>
    <row r="347" spans="1:26" ht="12.75">
      <c r="A347" s="375" t="s">
        <v>436</v>
      </c>
      <c r="B347" s="262"/>
      <c r="C347" s="263"/>
      <c r="D347" s="264"/>
      <c r="E347" s="264"/>
      <c r="F347" s="115"/>
      <c r="G347" s="265"/>
      <c r="H347" s="57"/>
      <c r="I347" s="57"/>
      <c r="J347" s="57"/>
      <c r="K347" s="167"/>
      <c r="L347" s="369" t="s">
        <v>401</v>
      </c>
      <c r="M347" s="368" t="s">
        <v>401</v>
      </c>
      <c r="N347" s="369" t="s">
        <v>401</v>
      </c>
      <c r="O347" s="367" t="s">
        <v>401</v>
      </c>
      <c r="P347" s="367" t="s">
        <v>401</v>
      </c>
      <c r="Q347" s="368" t="s">
        <v>401</v>
      </c>
      <c r="R347" s="369" t="s">
        <v>401</v>
      </c>
      <c r="S347" s="367" t="s">
        <v>401</v>
      </c>
      <c r="T347" s="367" t="s">
        <v>401</v>
      </c>
      <c r="U347" s="367"/>
      <c r="V347" s="367"/>
      <c r="W347" s="367"/>
      <c r="X347" s="368" t="s">
        <v>401</v>
      </c>
      <c r="Y347" s="369"/>
      <c r="Z347" s="368"/>
    </row>
    <row r="348" spans="1:26" ht="12.75">
      <c r="A348" s="375"/>
      <c r="B348" s="262"/>
      <c r="C348" s="263"/>
      <c r="D348" s="264"/>
      <c r="E348" s="264"/>
      <c r="F348" s="115"/>
      <c r="G348" s="265"/>
      <c r="H348" s="57"/>
      <c r="I348" s="57"/>
      <c r="J348" s="57"/>
      <c r="K348" s="167"/>
      <c r="L348" s="369"/>
      <c r="M348" s="368"/>
      <c r="N348" s="369"/>
      <c r="O348" s="367"/>
      <c r="P348" s="367"/>
      <c r="Q348" s="368"/>
      <c r="R348" s="369"/>
      <c r="S348" s="367"/>
      <c r="T348" s="367"/>
      <c r="U348" s="367"/>
      <c r="V348" s="367"/>
      <c r="W348" s="367"/>
      <c r="X348" s="368"/>
      <c r="Y348" s="369"/>
      <c r="Z348" s="368"/>
    </row>
    <row r="349" spans="1:26" ht="12.75">
      <c r="A349" s="375"/>
      <c r="B349" s="262"/>
      <c r="C349" s="263"/>
      <c r="D349" s="264"/>
      <c r="E349" s="264"/>
      <c r="F349" s="115"/>
      <c r="G349" s="265"/>
      <c r="H349" s="57"/>
      <c r="I349" s="57"/>
      <c r="J349" s="57"/>
      <c r="K349" s="167"/>
      <c r="L349" s="369"/>
      <c r="M349" s="368"/>
      <c r="N349" s="369"/>
      <c r="O349" s="367"/>
      <c r="P349" s="367"/>
      <c r="Q349" s="368"/>
      <c r="R349" s="369"/>
      <c r="S349" s="367"/>
      <c r="T349" s="367"/>
      <c r="U349" s="367"/>
      <c r="V349" s="367"/>
      <c r="W349" s="367"/>
      <c r="X349" s="368"/>
      <c r="Y349" s="369"/>
      <c r="Z349" s="368"/>
    </row>
    <row r="350" spans="1:26" ht="12.75">
      <c r="A350" s="375" t="s">
        <v>437</v>
      </c>
      <c r="B350" s="262" t="s">
        <v>312</v>
      </c>
      <c r="C350" s="263">
        <v>21.01</v>
      </c>
      <c r="D350" s="264">
        <v>24000</v>
      </c>
      <c r="E350" s="264">
        <v>154000</v>
      </c>
      <c r="F350" s="266">
        <v>150000</v>
      </c>
      <c r="G350" s="265">
        <v>4000</v>
      </c>
      <c r="H350" s="57">
        <f>SUM(D350:G350)</f>
        <v>332000</v>
      </c>
      <c r="I350" s="57"/>
      <c r="J350" s="57"/>
      <c r="K350" s="167">
        <f>(H350/3.12)</f>
        <v>106410.2564102564</v>
      </c>
      <c r="L350" s="369" t="s">
        <v>401</v>
      </c>
      <c r="M350" s="368" t="s">
        <v>401</v>
      </c>
      <c r="N350" s="369" t="s">
        <v>401</v>
      </c>
      <c r="O350" s="367" t="s">
        <v>401</v>
      </c>
      <c r="P350" s="367" t="s">
        <v>401</v>
      </c>
      <c r="Q350" s="368" t="s">
        <v>401</v>
      </c>
      <c r="R350" s="369" t="s">
        <v>401</v>
      </c>
      <c r="S350" s="367" t="s">
        <v>401</v>
      </c>
      <c r="T350" s="367" t="s">
        <v>401</v>
      </c>
      <c r="U350" s="367"/>
      <c r="V350" s="367"/>
      <c r="W350" s="367"/>
      <c r="X350" s="368" t="s">
        <v>401</v>
      </c>
      <c r="Y350" s="369"/>
      <c r="Z350" s="368"/>
    </row>
    <row r="351" spans="1:26" ht="12.75">
      <c r="A351" s="375"/>
      <c r="B351" s="262"/>
      <c r="C351" s="263"/>
      <c r="D351" s="264"/>
      <c r="E351" s="264"/>
      <c r="F351" s="265"/>
      <c r="G351" s="265"/>
      <c r="H351" s="57"/>
      <c r="I351" s="57"/>
      <c r="J351" s="57"/>
      <c r="K351" s="167"/>
      <c r="L351" s="369"/>
      <c r="M351" s="368"/>
      <c r="N351" s="369"/>
      <c r="O351" s="367"/>
      <c r="P351" s="367"/>
      <c r="Q351" s="368"/>
      <c r="R351" s="369"/>
      <c r="S351" s="367"/>
      <c r="T351" s="367"/>
      <c r="U351" s="367"/>
      <c r="V351" s="367"/>
      <c r="W351" s="367"/>
      <c r="X351" s="368"/>
      <c r="Y351" s="369"/>
      <c r="Z351" s="368"/>
    </row>
    <row r="352" spans="1:26" ht="12.75">
      <c r="A352" s="375"/>
      <c r="B352" s="262"/>
      <c r="C352" s="263"/>
      <c r="D352" s="264"/>
      <c r="E352" s="264"/>
      <c r="F352" s="265"/>
      <c r="G352" s="265"/>
      <c r="H352" s="57"/>
      <c r="I352" s="57"/>
      <c r="J352" s="57"/>
      <c r="K352" s="167"/>
      <c r="L352" s="369"/>
      <c r="M352" s="368"/>
      <c r="N352" s="369"/>
      <c r="O352" s="367"/>
      <c r="P352" s="367"/>
      <c r="Q352" s="368"/>
      <c r="R352" s="369"/>
      <c r="S352" s="367"/>
      <c r="T352" s="367"/>
      <c r="U352" s="367"/>
      <c r="V352" s="367"/>
      <c r="W352" s="367"/>
      <c r="X352" s="368"/>
      <c r="Y352" s="369"/>
      <c r="Z352" s="368"/>
    </row>
    <row r="353" spans="1:26" ht="12.75">
      <c r="A353" s="375" t="s">
        <v>438</v>
      </c>
      <c r="B353" s="48" t="s">
        <v>311</v>
      </c>
      <c r="C353" s="54">
        <v>32.01</v>
      </c>
      <c r="D353" s="47">
        <v>30000</v>
      </c>
      <c r="E353" s="47">
        <v>30000</v>
      </c>
      <c r="F353" s="57"/>
      <c r="G353" s="57"/>
      <c r="H353" s="57">
        <f>SUM(D353:G353)</f>
        <v>60000</v>
      </c>
      <c r="I353" s="57"/>
      <c r="J353" s="57"/>
      <c r="K353" s="167">
        <f>(H353/3.12)</f>
        <v>19230.76923076923</v>
      </c>
      <c r="L353" s="369"/>
      <c r="M353" s="368"/>
      <c r="N353" s="369"/>
      <c r="O353" s="367"/>
      <c r="P353" s="367"/>
      <c r="Q353" s="368" t="s">
        <v>401</v>
      </c>
      <c r="R353" s="369" t="s">
        <v>401</v>
      </c>
      <c r="S353" s="367" t="s">
        <v>401</v>
      </c>
      <c r="T353" s="367" t="s">
        <v>401</v>
      </c>
      <c r="U353" s="367"/>
      <c r="V353" s="367"/>
      <c r="W353" s="367"/>
      <c r="X353" s="368"/>
      <c r="Y353" s="369"/>
      <c r="Z353" s="368"/>
    </row>
    <row r="354" spans="1:26" ht="12.75">
      <c r="A354" s="383"/>
      <c r="B354" s="48"/>
      <c r="C354" s="54"/>
      <c r="D354" s="184"/>
      <c r="E354" s="57"/>
      <c r="F354" s="57"/>
      <c r="G354" s="187"/>
      <c r="H354" s="57"/>
      <c r="I354" s="57"/>
      <c r="J354" s="57"/>
      <c r="K354" s="188"/>
      <c r="L354" s="369"/>
      <c r="M354" s="368"/>
      <c r="N354" s="369"/>
      <c r="O354" s="367"/>
      <c r="P354" s="367"/>
      <c r="Q354" s="368"/>
      <c r="R354" s="369"/>
      <c r="S354" s="367"/>
      <c r="T354" s="367"/>
      <c r="U354" s="367"/>
      <c r="V354" s="367"/>
      <c r="W354" s="367"/>
      <c r="X354" s="368"/>
      <c r="Y354" s="369"/>
      <c r="Z354" s="368"/>
    </row>
    <row r="355" spans="1:26" ht="12.75">
      <c r="A355" s="383"/>
      <c r="B355" s="48"/>
      <c r="C355" s="54"/>
      <c r="D355" s="184"/>
      <c r="E355" s="57"/>
      <c r="F355" s="57"/>
      <c r="G355" s="187"/>
      <c r="H355" s="57"/>
      <c r="I355" s="57"/>
      <c r="J355" s="57"/>
      <c r="K355" s="167"/>
      <c r="L355" s="369"/>
      <c r="M355" s="368"/>
      <c r="N355" s="369"/>
      <c r="O355" s="367"/>
      <c r="P355" s="367"/>
      <c r="Q355" s="368"/>
      <c r="R355" s="369"/>
      <c r="S355" s="367"/>
      <c r="T355" s="367"/>
      <c r="U355" s="367"/>
      <c r="V355" s="367"/>
      <c r="W355" s="367"/>
      <c r="X355" s="368"/>
      <c r="Y355" s="369"/>
      <c r="Z355" s="368"/>
    </row>
    <row r="356" spans="1:26" ht="12.75">
      <c r="A356" s="383"/>
      <c r="B356" s="48"/>
      <c r="C356" s="90"/>
      <c r="D356" s="185"/>
      <c r="E356" s="88"/>
      <c r="F356" s="88"/>
      <c r="G356" s="189"/>
      <c r="H356" s="88"/>
      <c r="I356" s="88"/>
      <c r="J356" s="88"/>
      <c r="K356" s="190"/>
      <c r="L356" s="369"/>
      <c r="M356" s="368"/>
      <c r="N356" s="369"/>
      <c r="O356" s="367"/>
      <c r="P356" s="367"/>
      <c r="Q356" s="368"/>
      <c r="R356" s="369"/>
      <c r="S356" s="367"/>
      <c r="T356" s="367"/>
      <c r="U356" s="367"/>
      <c r="V356" s="367"/>
      <c r="W356" s="367"/>
      <c r="X356" s="368"/>
      <c r="Y356" s="369"/>
      <c r="Z356" s="368"/>
    </row>
    <row r="357" spans="1:26" ht="12.75">
      <c r="A357" s="370" t="s">
        <v>439</v>
      </c>
      <c r="B357" s="48"/>
      <c r="C357" s="54"/>
      <c r="D357" s="184"/>
      <c r="E357" s="57"/>
      <c r="F357" s="57"/>
      <c r="G357" s="187"/>
      <c r="H357" s="57"/>
      <c r="I357" s="57"/>
      <c r="J357" s="57"/>
      <c r="K357" s="188"/>
      <c r="L357" s="369"/>
      <c r="M357" s="368"/>
      <c r="N357" s="369"/>
      <c r="O357" s="367"/>
      <c r="P357" s="367"/>
      <c r="Q357" s="368"/>
      <c r="R357" s="369"/>
      <c r="S357" s="367"/>
      <c r="T357" s="367"/>
      <c r="U357" s="367"/>
      <c r="V357" s="367"/>
      <c r="W357" s="367"/>
      <c r="X357" s="368"/>
      <c r="Y357" s="369" t="s">
        <v>401</v>
      </c>
      <c r="Z357" s="368" t="s">
        <v>401</v>
      </c>
    </row>
    <row r="358" spans="1:26" ht="12.75">
      <c r="A358" s="371"/>
      <c r="B358" s="48"/>
      <c r="C358" s="54"/>
      <c r="D358" s="184"/>
      <c r="E358" s="57"/>
      <c r="F358" s="57"/>
      <c r="G358" s="187"/>
      <c r="H358" s="57"/>
      <c r="I358" s="57"/>
      <c r="J358" s="57"/>
      <c r="K358" s="188"/>
      <c r="L358" s="369"/>
      <c r="M358" s="368"/>
      <c r="N358" s="369"/>
      <c r="O358" s="367"/>
      <c r="P358" s="367"/>
      <c r="Q358" s="368"/>
      <c r="R358" s="369"/>
      <c r="S358" s="367"/>
      <c r="T358" s="367"/>
      <c r="U358" s="367"/>
      <c r="V358" s="367"/>
      <c r="W358" s="367"/>
      <c r="X358" s="368"/>
      <c r="Y358" s="369"/>
      <c r="Z358" s="368"/>
    </row>
    <row r="359" spans="1:26" ht="13.5" thickBot="1">
      <c r="A359" s="371"/>
      <c r="B359" s="48"/>
      <c r="C359" s="90"/>
      <c r="D359" s="185"/>
      <c r="E359" s="88"/>
      <c r="F359" s="88"/>
      <c r="G359" s="189"/>
      <c r="H359" s="88"/>
      <c r="I359" s="88"/>
      <c r="J359" s="88"/>
      <c r="K359" s="190"/>
      <c r="L359" s="378"/>
      <c r="M359" s="377"/>
      <c r="N359" s="378"/>
      <c r="O359" s="376"/>
      <c r="P359" s="376"/>
      <c r="Q359" s="377"/>
      <c r="R359" s="378"/>
      <c r="S359" s="376"/>
      <c r="T359" s="376"/>
      <c r="U359" s="376"/>
      <c r="V359" s="376"/>
      <c r="W359" s="376"/>
      <c r="X359" s="377"/>
      <c r="Y359" s="378"/>
      <c r="Z359" s="377"/>
    </row>
    <row r="360" spans="1:11" ht="13.5" thickBot="1">
      <c r="A360" s="372"/>
      <c r="B360" s="49"/>
      <c r="C360" s="110" t="s">
        <v>399</v>
      </c>
      <c r="D360" s="186">
        <f>SUM(D344:D359)</f>
        <v>75000</v>
      </c>
      <c r="E360" s="191">
        <f>SUM(E343:E359)</f>
        <v>195000</v>
      </c>
      <c r="F360" s="56">
        <f>SUM(F343:F359)</f>
        <v>160000</v>
      </c>
      <c r="G360" s="191">
        <f>SUM(G343:G359)</f>
        <v>25000</v>
      </c>
      <c r="H360" s="96">
        <f>SUM(H343:H359)</f>
        <v>455000</v>
      </c>
      <c r="I360" s="97"/>
      <c r="J360" s="97"/>
      <c r="K360" s="169">
        <f>SUM(K344:K359)</f>
        <v>145833.3333333333</v>
      </c>
    </row>
    <row r="361" spans="1:11" ht="13.5" thickBot="1">
      <c r="A361" s="102" t="s">
        <v>398</v>
      </c>
      <c r="B361" s="66"/>
      <c r="C361" s="100"/>
      <c r="D361" s="111"/>
      <c r="E361" s="100"/>
      <c r="F361" s="111"/>
      <c r="G361" s="171"/>
      <c r="H361" s="173">
        <f>SUM(H360)</f>
        <v>455000</v>
      </c>
      <c r="I361" s="174"/>
      <c r="J361" s="174"/>
      <c r="K361" s="175">
        <f>SUM(K360)</f>
        <v>145833.3333333333</v>
      </c>
    </row>
    <row r="363" spans="1:11" ht="12.75">
      <c r="A363" s="125" t="s">
        <v>400</v>
      </c>
      <c r="B363" s="181"/>
      <c r="C363" s="125"/>
      <c r="D363" s="125"/>
      <c r="E363" s="125"/>
      <c r="F363" s="125"/>
      <c r="G363" s="125"/>
      <c r="H363" s="182">
        <f>(H317+H337+H360)</f>
        <v>455000</v>
      </c>
      <c r="I363" s="125"/>
      <c r="J363" s="125"/>
      <c r="K363" s="193">
        <f>(K317+K337+K360)</f>
        <v>145833.3333333333</v>
      </c>
    </row>
    <row r="365" spans="1:11" ht="12.75">
      <c r="A365" s="139" t="s">
        <v>110</v>
      </c>
      <c r="B365" s="223"/>
      <c r="C365" s="139"/>
      <c r="D365" s="240">
        <f>(D360+D335+D315+D295+D249+D229+D209+D189+D169+D146+D118+D64+D41+D20)</f>
        <v>5754700</v>
      </c>
      <c r="E365" s="240">
        <f>(E360+E335+E315+E295+E249+E229+E209+E189+E169+E146+E118+E64+E41+E20)</f>
        <v>13079800</v>
      </c>
      <c r="F365" s="240">
        <f>(F360+F335+F315+F295+F249+F229+F209+F189+F169+F146+F118+F64+F41+F20)</f>
        <v>14623000</v>
      </c>
      <c r="G365" s="240">
        <f>(G360+G335+G315+G295+G249+G229+G209+G189+G169+G146+G118+G64+G41+G20)</f>
        <v>4374000</v>
      </c>
      <c r="H365" s="139">
        <f>(H363+H338+H268+H67)</f>
        <v>38491500</v>
      </c>
      <c r="I365" s="139"/>
      <c r="J365" s="139"/>
      <c r="K365" s="224">
        <f>(K363+K338+K268+K67)</f>
        <v>12337019.230769228</v>
      </c>
    </row>
    <row r="367" spans="2:12" ht="12.75">
      <c r="B367" s="38">
        <v>11.01</v>
      </c>
      <c r="C367">
        <f>(D72+D195+D235)</f>
        <v>180000</v>
      </c>
      <c r="D367" s="241">
        <f>(C367/3.12)</f>
        <v>57692.30769230769</v>
      </c>
      <c r="E367">
        <f>(E72+E195+E235)</f>
        <v>55000</v>
      </c>
      <c r="F367" s="241">
        <f aca="true" t="shared" si="0" ref="F367:F375">(E367/3.12)</f>
        <v>17628.20512820513</v>
      </c>
      <c r="G367">
        <f>(F72+F195+F235)</f>
        <v>85000</v>
      </c>
      <c r="H367" s="241">
        <f aca="true" t="shared" si="1" ref="H367:H375">(G367/3.12)</f>
        <v>27243.589743589742</v>
      </c>
      <c r="K367">
        <f>(G72+G195+G235)</f>
        <v>15000</v>
      </c>
      <c r="L367" s="242">
        <f aca="true" t="shared" si="2" ref="L367:L375">(K367/3.12)</f>
        <v>4807.692307692308</v>
      </c>
    </row>
    <row r="368" spans="2:12" ht="12.75">
      <c r="B368" s="38">
        <v>15.01</v>
      </c>
      <c r="C368">
        <f>(D9+D48+D73+D153+D176+D196+D216+D236+D274+D344+D256)</f>
        <v>230200</v>
      </c>
      <c r="D368" s="241">
        <f aca="true" t="shared" si="3" ref="D368:D375">(C368/3.12)</f>
        <v>73782.05128205128</v>
      </c>
      <c r="E368">
        <f>(E9+E48+E73+E153+E176+E196+E216+E236+E274+E344)</f>
        <v>262800</v>
      </c>
      <c r="F368" s="241">
        <f t="shared" si="0"/>
        <v>84230.76923076923</v>
      </c>
      <c r="G368">
        <f>(F9+F48+F73+F153+F176+F196+F216+F236+F274+F344)</f>
        <v>605000</v>
      </c>
      <c r="H368" s="241">
        <f t="shared" si="1"/>
        <v>193910.2564102564</v>
      </c>
      <c r="K368">
        <f>(G9+G48+G73+G153+G176+G196+G216+G236+G274+G344)</f>
        <v>166000</v>
      </c>
      <c r="L368" s="242">
        <f t="shared" si="2"/>
        <v>53205.1282051282</v>
      </c>
    </row>
    <row r="369" spans="2:12" ht="12.75">
      <c r="B369" s="38">
        <v>16.71</v>
      </c>
      <c r="C369">
        <f>(D345)</f>
        <v>0</v>
      </c>
      <c r="D369" s="241">
        <f t="shared" si="3"/>
        <v>0</v>
      </c>
      <c r="E369">
        <f>(E345)</f>
        <v>10000</v>
      </c>
      <c r="F369" s="241">
        <f t="shared" si="0"/>
        <v>3205.128205128205</v>
      </c>
      <c r="G369">
        <f>(F345)</f>
        <v>10000</v>
      </c>
      <c r="H369" s="241">
        <f t="shared" si="1"/>
        <v>3205.128205128205</v>
      </c>
      <c r="K369">
        <f>(G345)</f>
        <v>20000</v>
      </c>
      <c r="L369" s="242">
        <f t="shared" si="2"/>
        <v>6410.25641025641</v>
      </c>
    </row>
    <row r="370" spans="2:12" ht="12.75">
      <c r="B370" s="38">
        <v>17.02</v>
      </c>
      <c r="C370">
        <f>(D11+D50+D75+D128+D155+D178+D198+D218+D238+D276+D304+D324+D346+D258)</f>
        <v>985100</v>
      </c>
      <c r="D370" s="241">
        <f t="shared" si="3"/>
        <v>315737.1794871795</v>
      </c>
      <c r="E370">
        <f>(E11+E50+E75+E128+E155+E178+E198+E218+E238+E276+E304+E324+E346+E258)</f>
        <v>2187000</v>
      </c>
      <c r="F370" s="241">
        <f t="shared" si="0"/>
        <v>700961.5384615384</v>
      </c>
      <c r="G370">
        <f>(F11+F50+F75+F128+F155+F178+F198+F218+F238+F276+F304+F324+F346+F258)</f>
        <v>3568000</v>
      </c>
      <c r="H370" s="241">
        <f t="shared" si="1"/>
        <v>1143589.7435897435</v>
      </c>
      <c r="K370">
        <f>(G11+G50+G75+G128+G155+G178+G198+G218+G238+G276+G304+G324+G346+G258)</f>
        <v>961000</v>
      </c>
      <c r="L370" s="242">
        <f t="shared" si="2"/>
        <v>308012.8205128205</v>
      </c>
    </row>
    <row r="371" spans="2:12" ht="12.75">
      <c r="B371" s="38">
        <v>21.01</v>
      </c>
      <c r="C371">
        <f>(D13+D52+D76+D129+D159+D179+D199+D219+D239+D277+D325+D350+D259)</f>
        <v>1264200</v>
      </c>
      <c r="D371" s="241">
        <f t="shared" si="3"/>
        <v>405192.3076923077</v>
      </c>
      <c r="E371">
        <f>(E13+E52+E76+E129+E159+E179+E199+E219+E239+E277+E325+E350+E259)</f>
        <v>3088000</v>
      </c>
      <c r="F371" s="241">
        <f t="shared" si="0"/>
        <v>989743.5897435897</v>
      </c>
      <c r="G371">
        <f>(F13+F52+F76+F129+F159+F179+F199+F219+F239+F277+F325+F350+F259)</f>
        <v>4348000</v>
      </c>
      <c r="H371" s="241">
        <f t="shared" si="1"/>
        <v>1393589.7435897435</v>
      </c>
      <c r="K371">
        <f>(G13+G52+G76+G129+G159+G179+G199+G219+G239+G277+G325+G350+G259)</f>
        <v>904000</v>
      </c>
      <c r="L371" s="242">
        <f t="shared" si="2"/>
        <v>289743.58974358975</v>
      </c>
    </row>
    <row r="372" spans="2:12" ht="12.75">
      <c r="B372" s="38">
        <v>32.01</v>
      </c>
      <c r="C372">
        <f>(D15+D27+D77+D130+D182+D202+D222+D242+D284+D305+D328+D353+D261)</f>
        <v>3174000</v>
      </c>
      <c r="D372" s="241">
        <f t="shared" si="3"/>
        <v>1017307.6923076923</v>
      </c>
      <c r="E372">
        <f>(E15+E27+E77+E130+E182+E202+E222+E242+E284+E305+E328+E353+E261)</f>
        <v>6886000</v>
      </c>
      <c r="F372" s="241">
        <f t="shared" si="0"/>
        <v>2207051.282051282</v>
      </c>
      <c r="G372">
        <f>(F15+F27+F77+F130+F182+F202+F222+F242+F284+F305+F328+F353+F261)</f>
        <v>6056000</v>
      </c>
      <c r="H372" s="241">
        <f t="shared" si="1"/>
        <v>1941025.641025641</v>
      </c>
      <c r="K372">
        <f>(G15+G27+G77+G130+G182+G202+G222+G242+G284+G305+G328+G353+G261)</f>
        <v>2405500</v>
      </c>
      <c r="L372" s="242">
        <f t="shared" si="2"/>
        <v>770993.5897435897</v>
      </c>
    </row>
    <row r="373" spans="2:12" ht="12.75">
      <c r="B373" s="38">
        <v>45.01</v>
      </c>
      <c r="C373">
        <f>(D78)</f>
        <v>0</v>
      </c>
      <c r="D373" s="241">
        <f t="shared" si="3"/>
        <v>0</v>
      </c>
      <c r="E373">
        <f>(E78)</f>
        <v>15000</v>
      </c>
      <c r="F373" s="241">
        <f t="shared" si="0"/>
        <v>4807.692307692308</v>
      </c>
      <c r="G373">
        <f>(F78)</f>
        <v>15000</v>
      </c>
      <c r="H373" s="241">
        <f t="shared" si="1"/>
        <v>4807.692307692308</v>
      </c>
      <c r="K373">
        <f>(G78)</f>
        <v>0</v>
      </c>
      <c r="L373" s="242">
        <f t="shared" si="2"/>
        <v>0</v>
      </c>
    </row>
    <row r="374" spans="2:12" ht="12.75">
      <c r="B374" s="38">
        <v>45.02</v>
      </c>
      <c r="C374">
        <f>(D79+D132+D162)</f>
        <v>183200</v>
      </c>
      <c r="D374" s="241">
        <f t="shared" si="3"/>
        <v>58717.94871794872</v>
      </c>
      <c r="E374">
        <f>(E79+E132+E162)</f>
        <v>675000</v>
      </c>
      <c r="F374" s="241">
        <f t="shared" si="0"/>
        <v>216346.15384615384</v>
      </c>
      <c r="G374">
        <f>(F79+F132+F162)</f>
        <v>35000</v>
      </c>
      <c r="H374" s="241">
        <f t="shared" si="1"/>
        <v>11217.948717948717</v>
      </c>
      <c r="K374">
        <f>(G79+G132+G162)</f>
        <v>17500</v>
      </c>
      <c r="L374" s="242">
        <f t="shared" si="2"/>
        <v>5608.974358974358</v>
      </c>
    </row>
    <row r="375" spans="2:12" ht="12.75">
      <c r="B375" s="38">
        <v>53.01</v>
      </c>
      <c r="C375">
        <f>(D81+D134)</f>
        <v>23000</v>
      </c>
      <c r="D375" s="241">
        <f t="shared" si="3"/>
        <v>7371.794871794871</v>
      </c>
      <c r="E375">
        <f>(E81+E134)</f>
        <v>26000</v>
      </c>
      <c r="F375" s="241">
        <f t="shared" si="0"/>
        <v>8333.333333333334</v>
      </c>
      <c r="G375">
        <f>(F81+F134)</f>
        <v>26000</v>
      </c>
      <c r="H375" s="241">
        <f t="shared" si="1"/>
        <v>8333.333333333334</v>
      </c>
      <c r="K375">
        <f>(G81+G134)</f>
        <v>10000</v>
      </c>
      <c r="L375" s="242">
        <f t="shared" si="2"/>
        <v>3205.128205128205</v>
      </c>
    </row>
    <row r="376" spans="3:12" ht="12.75">
      <c r="C376">
        <f aca="true" t="shared" si="4" ref="C376:H376">SUM(C367:C375)</f>
        <v>6039700</v>
      </c>
      <c r="D376" s="241">
        <f t="shared" si="4"/>
        <v>1935801.282051282</v>
      </c>
      <c r="E376">
        <f t="shared" si="4"/>
        <v>13204800</v>
      </c>
      <c r="F376" s="241">
        <f t="shared" si="4"/>
        <v>4232307.692307692</v>
      </c>
      <c r="G376">
        <f t="shared" si="4"/>
        <v>14748000</v>
      </c>
      <c r="H376" s="241">
        <f t="shared" si="4"/>
        <v>4726923.076923076</v>
      </c>
      <c r="K376">
        <f>SUM(K367:K375)</f>
        <v>4499000</v>
      </c>
      <c r="L376" s="241">
        <f>SUM(L367:L375)</f>
        <v>1441987.1794871795</v>
      </c>
    </row>
    <row r="378" ht="12.75">
      <c r="K378">
        <f>(C376+E376+G376+K376)</f>
        <v>38491500</v>
      </c>
    </row>
    <row r="379" ht="12.75">
      <c r="K379" s="241">
        <f>(D376+F376+H376+L376)</f>
        <v>12337019.23076923</v>
      </c>
    </row>
  </sheetData>
  <mergeCells count="1361">
    <mergeCell ref="S280:S283"/>
    <mergeCell ref="X280:X283"/>
    <mergeCell ref="Y280:Y283"/>
    <mergeCell ref="Z280:Z283"/>
    <mergeCell ref="T280:T283"/>
    <mergeCell ref="U280:U283"/>
    <mergeCell ref="V280:V283"/>
    <mergeCell ref="W280:W283"/>
    <mergeCell ref="W131:W134"/>
    <mergeCell ref="X131:X134"/>
    <mergeCell ref="L135:L138"/>
    <mergeCell ref="L280:L283"/>
    <mergeCell ref="M280:M283"/>
    <mergeCell ref="N280:N283"/>
    <mergeCell ref="O280:O283"/>
    <mergeCell ref="P280:P283"/>
    <mergeCell ref="Q280:Q283"/>
    <mergeCell ref="R280:R283"/>
    <mergeCell ref="W135:W138"/>
    <mergeCell ref="X135:X138"/>
    <mergeCell ref="O135:O138"/>
    <mergeCell ref="P135:P138"/>
    <mergeCell ref="Q135:Q138"/>
    <mergeCell ref="R135:R138"/>
    <mergeCell ref="Y135:Y138"/>
    <mergeCell ref="R131:R134"/>
    <mergeCell ref="Y131:Y134"/>
    <mergeCell ref="Z135:Z138"/>
    <mergeCell ref="S135:S138"/>
    <mergeCell ref="T135:T138"/>
    <mergeCell ref="U135:U138"/>
    <mergeCell ref="V135:V138"/>
    <mergeCell ref="T131:T134"/>
    <mergeCell ref="U131:U134"/>
    <mergeCell ref="V131:V134"/>
    <mergeCell ref="M135:M138"/>
    <mergeCell ref="N135:N138"/>
    <mergeCell ref="Z128:Z130"/>
    <mergeCell ref="O131:O134"/>
    <mergeCell ref="P131:P134"/>
    <mergeCell ref="Q131:Q134"/>
    <mergeCell ref="Z131:Z134"/>
    <mergeCell ref="S131:S134"/>
    <mergeCell ref="V128:V130"/>
    <mergeCell ref="A131:A134"/>
    <mergeCell ref="L131:L134"/>
    <mergeCell ref="M131:M134"/>
    <mergeCell ref="N131:N134"/>
    <mergeCell ref="Y128:Y130"/>
    <mergeCell ref="A2:K2"/>
    <mergeCell ref="A87:A90"/>
    <mergeCell ref="A115:A118"/>
    <mergeCell ref="G121:G123"/>
    <mergeCell ref="F69:F71"/>
    <mergeCell ref="L5:Z5"/>
    <mergeCell ref="X8:X12"/>
    <mergeCell ref="F121:F123"/>
    <mergeCell ref="A139:A142"/>
    <mergeCell ref="C5:C7"/>
    <mergeCell ref="C23:C25"/>
    <mergeCell ref="E23:E25"/>
    <mergeCell ref="A135:A138"/>
    <mergeCell ref="E5:E7"/>
    <mergeCell ref="A8:A11"/>
    <mergeCell ref="A26:A28"/>
    <mergeCell ref="A29:A32"/>
    <mergeCell ref="B121:B123"/>
    <mergeCell ref="A143:A146"/>
    <mergeCell ref="A156:A158"/>
    <mergeCell ref="A5:A7"/>
    <mergeCell ref="B5:B7"/>
    <mergeCell ref="A12:A15"/>
    <mergeCell ref="A79:A82"/>
    <mergeCell ref="A23:A25"/>
    <mergeCell ref="B23:B25"/>
    <mergeCell ref="A76:A78"/>
    <mergeCell ref="A121:A123"/>
    <mergeCell ref="G5:G7"/>
    <mergeCell ref="P8:P12"/>
    <mergeCell ref="Q8:Q12"/>
    <mergeCell ref="F5:F7"/>
    <mergeCell ref="N8:N12"/>
    <mergeCell ref="O8:O12"/>
    <mergeCell ref="N6:Q6"/>
    <mergeCell ref="R6:X6"/>
    <mergeCell ref="Y6:Z6"/>
    <mergeCell ref="T8:T12"/>
    <mergeCell ref="L13:L15"/>
    <mergeCell ref="Y8:Y12"/>
    <mergeCell ref="Z8:Z12"/>
    <mergeCell ref="N13:N15"/>
    <mergeCell ref="L8:L12"/>
    <mergeCell ref="M8:M12"/>
    <mergeCell ref="O13:O15"/>
    <mergeCell ref="Z79:Z82"/>
    <mergeCell ref="L83:L85"/>
    <mergeCell ref="M83:M85"/>
    <mergeCell ref="N83:N85"/>
    <mergeCell ref="O83:O85"/>
    <mergeCell ref="P83:P85"/>
    <mergeCell ref="Q83:Q85"/>
    <mergeCell ref="Q79:Q82"/>
    <mergeCell ref="R79:R82"/>
    <mergeCell ref="R83:R85"/>
    <mergeCell ref="S79:S82"/>
    <mergeCell ref="T79:T82"/>
    <mergeCell ref="U79:U82"/>
    <mergeCell ref="V79:V82"/>
    <mergeCell ref="W79:W82"/>
    <mergeCell ref="X79:X82"/>
    <mergeCell ref="Y79:Y82"/>
    <mergeCell ref="T13:T15"/>
    <mergeCell ref="Y13:Y15"/>
    <mergeCell ref="Y72:Y75"/>
    <mergeCell ref="X37:X40"/>
    <mergeCell ref="Y37:Y40"/>
    <mergeCell ref="X47:X50"/>
    <mergeCell ref="Y54:Y57"/>
    <mergeCell ref="X13:X15"/>
    <mergeCell ref="P13:P15"/>
    <mergeCell ref="Q13:Q15"/>
    <mergeCell ref="R13:R15"/>
    <mergeCell ref="S13:S15"/>
    <mergeCell ref="Z13:Z15"/>
    <mergeCell ref="L16:L19"/>
    <mergeCell ref="M16:M19"/>
    <mergeCell ref="N16:N19"/>
    <mergeCell ref="O16:O19"/>
    <mergeCell ref="P16:P19"/>
    <mergeCell ref="Q16:Q19"/>
    <mergeCell ref="R16:R19"/>
    <mergeCell ref="W13:W15"/>
    <mergeCell ref="M13:M15"/>
    <mergeCell ref="Y16:Y19"/>
    <mergeCell ref="Z16:Z19"/>
    <mergeCell ref="S16:S19"/>
    <mergeCell ref="T16:T19"/>
    <mergeCell ref="U16:U19"/>
    <mergeCell ref="V16:V19"/>
    <mergeCell ref="W16:W19"/>
    <mergeCell ref="X16:X19"/>
    <mergeCell ref="L79:L82"/>
    <mergeCell ref="M79:M82"/>
    <mergeCell ref="N79:N82"/>
    <mergeCell ref="Z76:Z78"/>
    <mergeCell ref="L76:L78"/>
    <mergeCell ref="M76:M78"/>
    <mergeCell ref="N76:N78"/>
    <mergeCell ref="R76:R78"/>
    <mergeCell ref="T76:T78"/>
    <mergeCell ref="V76:V78"/>
    <mergeCell ref="G23:G25"/>
    <mergeCell ref="W26:W28"/>
    <mergeCell ref="X26:X28"/>
    <mergeCell ref="W47:W50"/>
    <mergeCell ref="O26:O28"/>
    <mergeCell ref="P26:P28"/>
    <mergeCell ref="L23:Z23"/>
    <mergeCell ref="T26:T28"/>
    <mergeCell ref="U26:U28"/>
    <mergeCell ref="V26:V28"/>
    <mergeCell ref="Y62:Y63"/>
    <mergeCell ref="X72:X75"/>
    <mergeCell ref="Y58:Y61"/>
    <mergeCell ref="Q26:Q28"/>
    <mergeCell ref="R26:R28"/>
    <mergeCell ref="T29:T32"/>
    <mergeCell ref="U29:U32"/>
    <mergeCell ref="V29:V32"/>
    <mergeCell ref="W29:W32"/>
    <mergeCell ref="Y51:Y53"/>
    <mergeCell ref="L26:L28"/>
    <mergeCell ref="M26:M28"/>
    <mergeCell ref="N26:N28"/>
    <mergeCell ref="Z26:Z28"/>
    <mergeCell ref="S26:S28"/>
    <mergeCell ref="Y26:Y28"/>
    <mergeCell ref="L29:L32"/>
    <mergeCell ref="M29:M32"/>
    <mergeCell ref="N29:N32"/>
    <mergeCell ref="O29:O32"/>
    <mergeCell ref="P29:P32"/>
    <mergeCell ref="Q29:Q32"/>
    <mergeCell ref="R29:R32"/>
    <mergeCell ref="S29:S32"/>
    <mergeCell ref="Z72:Z75"/>
    <mergeCell ref="O76:O78"/>
    <mergeCell ref="P76:P78"/>
    <mergeCell ref="Z29:Z32"/>
    <mergeCell ref="Q76:Q78"/>
    <mergeCell ref="W72:W75"/>
    <mergeCell ref="U72:U75"/>
    <mergeCell ref="W76:W78"/>
    <mergeCell ref="X76:X78"/>
    <mergeCell ref="U76:U78"/>
    <mergeCell ref="C121:C123"/>
    <mergeCell ref="E121:E123"/>
    <mergeCell ref="D121:D123"/>
    <mergeCell ref="V72:V75"/>
    <mergeCell ref="S76:S78"/>
    <mergeCell ref="N72:N75"/>
    <mergeCell ref="O72:O75"/>
    <mergeCell ref="P72:P75"/>
    <mergeCell ref="Q72:Q75"/>
    <mergeCell ref="V83:V85"/>
    <mergeCell ref="Y76:Y78"/>
    <mergeCell ref="Q37:Q40"/>
    <mergeCell ref="R37:R40"/>
    <mergeCell ref="S37:S40"/>
    <mergeCell ref="R72:R75"/>
    <mergeCell ref="S47:S50"/>
    <mergeCell ref="T47:T50"/>
    <mergeCell ref="U47:U50"/>
    <mergeCell ref="V47:V50"/>
    <mergeCell ref="Y47:Y50"/>
    <mergeCell ref="N37:N40"/>
    <mergeCell ref="N124:N127"/>
    <mergeCell ref="X29:X32"/>
    <mergeCell ref="Y29:Y32"/>
    <mergeCell ref="O79:O82"/>
    <mergeCell ref="P79:P82"/>
    <mergeCell ref="O37:O40"/>
    <mergeCell ref="P37:P40"/>
    <mergeCell ref="S72:S75"/>
    <mergeCell ref="T72:T75"/>
    <mergeCell ref="E44:E46"/>
    <mergeCell ref="G44:G46"/>
    <mergeCell ref="L44:Z44"/>
    <mergeCell ref="Z37:Z40"/>
    <mergeCell ref="T37:T40"/>
    <mergeCell ref="U37:U40"/>
    <mergeCell ref="V37:V40"/>
    <mergeCell ref="W37:W40"/>
    <mergeCell ref="L37:L40"/>
    <mergeCell ref="M37:M40"/>
    <mergeCell ref="Z47:Z50"/>
    <mergeCell ref="A51:A53"/>
    <mergeCell ref="L51:L53"/>
    <mergeCell ref="M51:M53"/>
    <mergeCell ref="N51:N53"/>
    <mergeCell ref="O51:O53"/>
    <mergeCell ref="P51:P53"/>
    <mergeCell ref="Q51:Q53"/>
    <mergeCell ref="R51:R53"/>
    <mergeCell ref="X51:X53"/>
    <mergeCell ref="Z51:Z53"/>
    <mergeCell ref="S51:S53"/>
    <mergeCell ref="T51:T53"/>
    <mergeCell ref="U51:U53"/>
    <mergeCell ref="V51:V53"/>
    <mergeCell ref="L54:L57"/>
    <mergeCell ref="M54:M57"/>
    <mergeCell ref="N54:N57"/>
    <mergeCell ref="W51:W53"/>
    <mergeCell ref="O54:O57"/>
    <mergeCell ref="P54:P57"/>
    <mergeCell ref="Q54:Q57"/>
    <mergeCell ref="R54:R57"/>
    <mergeCell ref="S54:S57"/>
    <mergeCell ref="T54:T57"/>
    <mergeCell ref="U54:U57"/>
    <mergeCell ref="V54:V57"/>
    <mergeCell ref="W54:W57"/>
    <mergeCell ref="X54:X57"/>
    <mergeCell ref="Z54:Z57"/>
    <mergeCell ref="O124:O127"/>
    <mergeCell ref="P124:P127"/>
    <mergeCell ref="Q124:Q127"/>
    <mergeCell ref="R124:R127"/>
    <mergeCell ref="S124:S127"/>
    <mergeCell ref="T124:T127"/>
    <mergeCell ref="U124:U127"/>
    <mergeCell ref="V124:V127"/>
    <mergeCell ref="W124:W127"/>
    <mergeCell ref="Z124:Z127"/>
    <mergeCell ref="A128:A130"/>
    <mergeCell ref="L128:L130"/>
    <mergeCell ref="M128:M130"/>
    <mergeCell ref="N128:N130"/>
    <mergeCell ref="A124:A127"/>
    <mergeCell ref="L124:L127"/>
    <mergeCell ref="M124:M127"/>
    <mergeCell ref="T128:T130"/>
    <mergeCell ref="U128:U130"/>
    <mergeCell ref="L58:L61"/>
    <mergeCell ref="M58:M61"/>
    <mergeCell ref="A72:A75"/>
    <mergeCell ref="L72:L75"/>
    <mergeCell ref="M72:M75"/>
    <mergeCell ref="A62:A64"/>
    <mergeCell ref="L62:L63"/>
    <mergeCell ref="M62:M63"/>
    <mergeCell ref="D69:D71"/>
    <mergeCell ref="A58:A61"/>
    <mergeCell ref="N58:N61"/>
    <mergeCell ref="O58:O61"/>
    <mergeCell ref="P58:P61"/>
    <mergeCell ref="Q58:Q61"/>
    <mergeCell ref="R58:R61"/>
    <mergeCell ref="S58:S61"/>
    <mergeCell ref="T58:T61"/>
    <mergeCell ref="U58:U61"/>
    <mergeCell ref="S62:S63"/>
    <mergeCell ref="V58:V61"/>
    <mergeCell ref="N62:N63"/>
    <mergeCell ref="X62:X63"/>
    <mergeCell ref="O62:O63"/>
    <mergeCell ref="P62:P63"/>
    <mergeCell ref="Q62:Q63"/>
    <mergeCell ref="R62:R63"/>
    <mergeCell ref="W58:W61"/>
    <mergeCell ref="X58:X61"/>
    <mergeCell ref="P47:P50"/>
    <mergeCell ref="O47:O50"/>
    <mergeCell ref="N47:N50"/>
    <mergeCell ref="Z62:Z63"/>
    <mergeCell ref="R47:R50"/>
    <mergeCell ref="T62:T63"/>
    <mergeCell ref="U62:U63"/>
    <mergeCell ref="V62:V63"/>
    <mergeCell ref="W62:W63"/>
    <mergeCell ref="Z58:Z61"/>
    <mergeCell ref="M47:M50"/>
    <mergeCell ref="L47:L50"/>
    <mergeCell ref="A47:A50"/>
    <mergeCell ref="G69:G71"/>
    <mergeCell ref="L69:Z69"/>
    <mergeCell ref="A69:A71"/>
    <mergeCell ref="B69:B71"/>
    <mergeCell ref="C69:C71"/>
    <mergeCell ref="E69:E71"/>
    <mergeCell ref="Q47:Q50"/>
    <mergeCell ref="W83:W85"/>
    <mergeCell ref="X83:X85"/>
    <mergeCell ref="Y83:Y85"/>
    <mergeCell ref="A83:A86"/>
    <mergeCell ref="L86:L89"/>
    <mergeCell ref="M86:M89"/>
    <mergeCell ref="Q86:Q89"/>
    <mergeCell ref="R86:R89"/>
    <mergeCell ref="S86:S89"/>
    <mergeCell ref="T86:T89"/>
    <mergeCell ref="D5:D7"/>
    <mergeCell ref="D23:D25"/>
    <mergeCell ref="D44:D46"/>
    <mergeCell ref="A16:A20"/>
    <mergeCell ref="A44:A46"/>
    <mergeCell ref="B44:B46"/>
    <mergeCell ref="C44:C46"/>
    <mergeCell ref="F23:F25"/>
    <mergeCell ref="F44:F46"/>
    <mergeCell ref="A54:A57"/>
    <mergeCell ref="A149:A151"/>
    <mergeCell ref="B149:B151"/>
    <mergeCell ref="C149:C151"/>
    <mergeCell ref="D149:D151"/>
    <mergeCell ref="E149:E151"/>
    <mergeCell ref="F149:F151"/>
    <mergeCell ref="A37:A41"/>
    <mergeCell ref="G149:G151"/>
    <mergeCell ref="L149:Z149"/>
    <mergeCell ref="A152:A155"/>
    <mergeCell ref="L152:L155"/>
    <mergeCell ref="M152:M155"/>
    <mergeCell ref="N152:N155"/>
    <mergeCell ref="O152:O155"/>
    <mergeCell ref="P152:P155"/>
    <mergeCell ref="Q152:Q155"/>
    <mergeCell ref="R152:R155"/>
    <mergeCell ref="S152:S155"/>
    <mergeCell ref="T152:T155"/>
    <mergeCell ref="U152:U155"/>
    <mergeCell ref="V152:V155"/>
    <mergeCell ref="W152:W155"/>
    <mergeCell ref="X152:X155"/>
    <mergeCell ref="Y152:Y155"/>
    <mergeCell ref="Z152:Z155"/>
    <mergeCell ref="A159:A161"/>
    <mergeCell ref="L159:L161"/>
    <mergeCell ref="M159:M161"/>
    <mergeCell ref="N159:N161"/>
    <mergeCell ref="O159:O161"/>
    <mergeCell ref="P159:P161"/>
    <mergeCell ref="Q159:Q161"/>
    <mergeCell ref="R159:R161"/>
    <mergeCell ref="S159:S161"/>
    <mergeCell ref="T159:T161"/>
    <mergeCell ref="U159:U161"/>
    <mergeCell ref="V159:V161"/>
    <mergeCell ref="W159:W161"/>
    <mergeCell ref="X159:X161"/>
    <mergeCell ref="Y159:Y161"/>
    <mergeCell ref="Z159:Z161"/>
    <mergeCell ref="A162:A165"/>
    <mergeCell ref="L162:L165"/>
    <mergeCell ref="M162:M165"/>
    <mergeCell ref="N162:N165"/>
    <mergeCell ref="O162:O165"/>
    <mergeCell ref="P162:P165"/>
    <mergeCell ref="Q162:Q165"/>
    <mergeCell ref="R162:R165"/>
    <mergeCell ref="S162:S165"/>
    <mergeCell ref="T162:T165"/>
    <mergeCell ref="U162:U165"/>
    <mergeCell ref="V162:V165"/>
    <mergeCell ref="W162:W165"/>
    <mergeCell ref="X162:X165"/>
    <mergeCell ref="Y162:Y165"/>
    <mergeCell ref="Z162:Z165"/>
    <mergeCell ref="A166:A169"/>
    <mergeCell ref="L166:L168"/>
    <mergeCell ref="M166:M168"/>
    <mergeCell ref="N166:N168"/>
    <mergeCell ref="O166:O168"/>
    <mergeCell ref="P166:P168"/>
    <mergeCell ref="Q166:Q168"/>
    <mergeCell ref="R166:R168"/>
    <mergeCell ref="X195:X198"/>
    <mergeCell ref="S166:S168"/>
    <mergeCell ref="T166:T168"/>
    <mergeCell ref="U166:U168"/>
    <mergeCell ref="V166:V168"/>
    <mergeCell ref="V186:V188"/>
    <mergeCell ref="S195:S198"/>
    <mergeCell ref="T195:T198"/>
    <mergeCell ref="V179:V181"/>
    <mergeCell ref="W179:W181"/>
    <mergeCell ref="Z195:Z198"/>
    <mergeCell ref="W166:W168"/>
    <mergeCell ref="X166:X168"/>
    <mergeCell ref="Y166:Y168"/>
    <mergeCell ref="Z166:Z168"/>
    <mergeCell ref="W175:W178"/>
    <mergeCell ref="X175:X178"/>
    <mergeCell ref="Y175:Y178"/>
    <mergeCell ref="W195:W198"/>
    <mergeCell ref="Z175:Z178"/>
    <mergeCell ref="Y195:Y198"/>
    <mergeCell ref="S182:S185"/>
    <mergeCell ref="T182:T185"/>
    <mergeCell ref="T186:T188"/>
    <mergeCell ref="V182:V185"/>
    <mergeCell ref="W182:W185"/>
    <mergeCell ref="X182:X185"/>
    <mergeCell ref="Y182:Y185"/>
    <mergeCell ref="U186:U188"/>
    <mergeCell ref="V195:V198"/>
    <mergeCell ref="O179:O181"/>
    <mergeCell ref="L172:Z172"/>
    <mergeCell ref="O175:O178"/>
    <mergeCell ref="P175:P178"/>
    <mergeCell ref="Q175:Q178"/>
    <mergeCell ref="R175:R178"/>
    <mergeCell ref="U175:U178"/>
    <mergeCell ref="V175:V178"/>
    <mergeCell ref="S175:S178"/>
    <mergeCell ref="T175:T178"/>
    <mergeCell ref="L195:L198"/>
    <mergeCell ref="M195:M198"/>
    <mergeCell ref="N195:N198"/>
    <mergeCell ref="U195:U198"/>
    <mergeCell ref="O195:O198"/>
    <mergeCell ref="P195:P198"/>
    <mergeCell ref="Q195:Q198"/>
    <mergeCell ref="R195:R198"/>
    <mergeCell ref="Z246:Z248"/>
    <mergeCell ref="A192:A194"/>
    <mergeCell ref="B192:B194"/>
    <mergeCell ref="C192:C194"/>
    <mergeCell ref="D192:D194"/>
    <mergeCell ref="E192:E194"/>
    <mergeCell ref="F192:F194"/>
    <mergeCell ref="G192:G194"/>
    <mergeCell ref="L192:Z192"/>
    <mergeCell ref="A195:A198"/>
    <mergeCell ref="V246:V248"/>
    <mergeCell ref="W246:W248"/>
    <mergeCell ref="X246:X248"/>
    <mergeCell ref="Y246:Y248"/>
    <mergeCell ref="R246:R248"/>
    <mergeCell ref="S246:S248"/>
    <mergeCell ref="T246:T248"/>
    <mergeCell ref="U246:U248"/>
    <mergeCell ref="X242:X245"/>
    <mergeCell ref="Y242:Y245"/>
    <mergeCell ref="Z242:Z245"/>
    <mergeCell ref="A246:A249"/>
    <mergeCell ref="L246:L248"/>
    <mergeCell ref="M246:M248"/>
    <mergeCell ref="N246:N248"/>
    <mergeCell ref="O246:O248"/>
    <mergeCell ref="P246:P248"/>
    <mergeCell ref="Q246:Q248"/>
    <mergeCell ref="T242:T245"/>
    <mergeCell ref="U242:U245"/>
    <mergeCell ref="V242:V245"/>
    <mergeCell ref="W242:W245"/>
    <mergeCell ref="Z239:Z241"/>
    <mergeCell ref="A242:A245"/>
    <mergeCell ref="L242:L245"/>
    <mergeCell ref="M242:M245"/>
    <mergeCell ref="N242:N245"/>
    <mergeCell ref="O242:O245"/>
    <mergeCell ref="P242:P245"/>
    <mergeCell ref="Q242:Q245"/>
    <mergeCell ref="R242:R245"/>
    <mergeCell ref="S242:S245"/>
    <mergeCell ref="V239:V241"/>
    <mergeCell ref="W239:W241"/>
    <mergeCell ref="X239:X241"/>
    <mergeCell ref="Y239:Y241"/>
    <mergeCell ref="R239:R241"/>
    <mergeCell ref="S239:S241"/>
    <mergeCell ref="T239:T241"/>
    <mergeCell ref="U239:U241"/>
    <mergeCell ref="X235:X238"/>
    <mergeCell ref="Y235:Y238"/>
    <mergeCell ref="Z235:Z238"/>
    <mergeCell ref="A239:A241"/>
    <mergeCell ref="L239:L241"/>
    <mergeCell ref="M239:M241"/>
    <mergeCell ref="N239:N241"/>
    <mergeCell ref="O239:O241"/>
    <mergeCell ref="P239:P241"/>
    <mergeCell ref="Q239:Q241"/>
    <mergeCell ref="T235:T238"/>
    <mergeCell ref="U235:U238"/>
    <mergeCell ref="V235:V238"/>
    <mergeCell ref="W235:W238"/>
    <mergeCell ref="P235:P238"/>
    <mergeCell ref="Q235:Q238"/>
    <mergeCell ref="R235:R238"/>
    <mergeCell ref="S235:S238"/>
    <mergeCell ref="A235:A238"/>
    <mergeCell ref="L235:L238"/>
    <mergeCell ref="M235:M238"/>
    <mergeCell ref="N235:N238"/>
    <mergeCell ref="A232:A234"/>
    <mergeCell ref="B232:B234"/>
    <mergeCell ref="C232:C234"/>
    <mergeCell ref="D232:D234"/>
    <mergeCell ref="A172:A174"/>
    <mergeCell ref="B172:B174"/>
    <mergeCell ref="C172:C174"/>
    <mergeCell ref="D172:D174"/>
    <mergeCell ref="E172:E174"/>
    <mergeCell ref="F172:F174"/>
    <mergeCell ref="G172:G174"/>
    <mergeCell ref="L271:M271"/>
    <mergeCell ref="E232:E234"/>
    <mergeCell ref="F232:F234"/>
    <mergeCell ref="G232:G234"/>
    <mergeCell ref="H232:K233"/>
    <mergeCell ref="L232:Z232"/>
    <mergeCell ref="O235:O238"/>
    <mergeCell ref="A175:A178"/>
    <mergeCell ref="L175:L178"/>
    <mergeCell ref="M175:M178"/>
    <mergeCell ref="N175:N178"/>
    <mergeCell ref="A179:A181"/>
    <mergeCell ref="L179:L181"/>
    <mergeCell ref="M179:M181"/>
    <mergeCell ref="N179:N181"/>
    <mergeCell ref="P179:P181"/>
    <mergeCell ref="Q179:Q181"/>
    <mergeCell ref="R179:R181"/>
    <mergeCell ref="U179:U181"/>
    <mergeCell ref="S179:S181"/>
    <mergeCell ref="T179:T181"/>
    <mergeCell ref="X179:X181"/>
    <mergeCell ref="Y179:Y181"/>
    <mergeCell ref="Z179:Z181"/>
    <mergeCell ref="A182:A185"/>
    <mergeCell ref="L182:L185"/>
    <mergeCell ref="M182:M185"/>
    <mergeCell ref="N182:N185"/>
    <mergeCell ref="O182:O185"/>
    <mergeCell ref="P182:P185"/>
    <mergeCell ref="Q182:Q185"/>
    <mergeCell ref="R182:R185"/>
    <mergeCell ref="U182:U185"/>
    <mergeCell ref="Z182:Z185"/>
    <mergeCell ref="A186:A189"/>
    <mergeCell ref="L186:L188"/>
    <mergeCell ref="M186:M188"/>
    <mergeCell ref="N186:N188"/>
    <mergeCell ref="O186:O188"/>
    <mergeCell ref="P186:P188"/>
    <mergeCell ref="Q186:Q188"/>
    <mergeCell ref="R186:R188"/>
    <mergeCell ref="S186:S188"/>
    <mergeCell ref="W186:W188"/>
    <mergeCell ref="X186:X188"/>
    <mergeCell ref="Y186:Y188"/>
    <mergeCell ref="Z186:Z188"/>
    <mergeCell ref="E212:E214"/>
    <mergeCell ref="F212:F214"/>
    <mergeCell ref="G212:G214"/>
    <mergeCell ref="S199:S201"/>
    <mergeCell ref="T199:T201"/>
    <mergeCell ref="U199:U201"/>
    <mergeCell ref="V199:V201"/>
    <mergeCell ref="W199:W201"/>
    <mergeCell ref="A199:A201"/>
    <mergeCell ref="A212:A214"/>
    <mergeCell ref="B212:B214"/>
    <mergeCell ref="C212:C214"/>
    <mergeCell ref="D212:D214"/>
    <mergeCell ref="H270:K271"/>
    <mergeCell ref="L212:Z212"/>
    <mergeCell ref="A215:A218"/>
    <mergeCell ref="L215:L218"/>
    <mergeCell ref="M215:M218"/>
    <mergeCell ref="N215:N218"/>
    <mergeCell ref="O215:O218"/>
    <mergeCell ref="P215:P218"/>
    <mergeCell ref="Q215:Q218"/>
    <mergeCell ref="R215:R218"/>
    <mergeCell ref="S215:S218"/>
    <mergeCell ref="T215:T218"/>
    <mergeCell ref="U215:U218"/>
    <mergeCell ref="V215:V218"/>
    <mergeCell ref="W215:W218"/>
    <mergeCell ref="X215:X218"/>
    <mergeCell ref="Y215:Y218"/>
    <mergeCell ref="Z215:Z218"/>
    <mergeCell ref="A219:A221"/>
    <mergeCell ref="L219:L221"/>
    <mergeCell ref="M219:M221"/>
    <mergeCell ref="N219:N221"/>
    <mergeCell ref="O219:O221"/>
    <mergeCell ref="P219:P221"/>
    <mergeCell ref="Q219:Q221"/>
    <mergeCell ref="R219:R221"/>
    <mergeCell ref="S219:S221"/>
    <mergeCell ref="T219:T221"/>
    <mergeCell ref="U219:U221"/>
    <mergeCell ref="V219:V221"/>
    <mergeCell ref="W219:W221"/>
    <mergeCell ref="X219:X221"/>
    <mergeCell ref="Y219:Y221"/>
    <mergeCell ref="Z219:Z221"/>
    <mergeCell ref="A222:A225"/>
    <mergeCell ref="L222:L225"/>
    <mergeCell ref="M222:M225"/>
    <mergeCell ref="N222:N225"/>
    <mergeCell ref="O222:O225"/>
    <mergeCell ref="P222:P225"/>
    <mergeCell ref="Q222:Q225"/>
    <mergeCell ref="R222:R225"/>
    <mergeCell ref="S222:S225"/>
    <mergeCell ref="T222:T225"/>
    <mergeCell ref="U222:U225"/>
    <mergeCell ref="V222:V225"/>
    <mergeCell ref="W222:W225"/>
    <mergeCell ref="X222:X225"/>
    <mergeCell ref="Y222:Y225"/>
    <mergeCell ref="Z222:Z225"/>
    <mergeCell ref="A226:A229"/>
    <mergeCell ref="L226:L228"/>
    <mergeCell ref="M226:M228"/>
    <mergeCell ref="N226:N228"/>
    <mergeCell ref="O226:O228"/>
    <mergeCell ref="P226:P228"/>
    <mergeCell ref="Q226:Q228"/>
    <mergeCell ref="R226:R228"/>
    <mergeCell ref="S226:S228"/>
    <mergeCell ref="T226:T228"/>
    <mergeCell ref="U226:U228"/>
    <mergeCell ref="V226:V228"/>
    <mergeCell ref="W226:W228"/>
    <mergeCell ref="X226:X228"/>
    <mergeCell ref="Y226:Y228"/>
    <mergeCell ref="Z226:Z228"/>
    <mergeCell ref="L199:L201"/>
    <mergeCell ref="M199:M201"/>
    <mergeCell ref="N199:N201"/>
    <mergeCell ref="O199:O201"/>
    <mergeCell ref="P199:P201"/>
    <mergeCell ref="Q199:Q201"/>
    <mergeCell ref="R199:R201"/>
    <mergeCell ref="X199:X201"/>
    <mergeCell ref="Y199:Y201"/>
    <mergeCell ref="Z199:Z201"/>
    <mergeCell ref="A202:A205"/>
    <mergeCell ref="L202:L205"/>
    <mergeCell ref="M202:M205"/>
    <mergeCell ref="N202:N205"/>
    <mergeCell ref="O202:O205"/>
    <mergeCell ref="P202:P205"/>
    <mergeCell ref="Q202:Q205"/>
    <mergeCell ref="R202:R205"/>
    <mergeCell ref="S202:S205"/>
    <mergeCell ref="T202:T205"/>
    <mergeCell ref="U202:U205"/>
    <mergeCell ref="V202:V205"/>
    <mergeCell ref="W202:W205"/>
    <mergeCell ref="X202:X205"/>
    <mergeCell ref="Y202:Y205"/>
    <mergeCell ref="Z202:Z205"/>
    <mergeCell ref="A206:A209"/>
    <mergeCell ref="L206:L208"/>
    <mergeCell ref="M206:M208"/>
    <mergeCell ref="N206:N208"/>
    <mergeCell ref="O206:O208"/>
    <mergeCell ref="P206:P208"/>
    <mergeCell ref="Q206:Q208"/>
    <mergeCell ref="R206:R208"/>
    <mergeCell ref="S206:S208"/>
    <mergeCell ref="T206:T208"/>
    <mergeCell ref="U206:U208"/>
    <mergeCell ref="V206:V208"/>
    <mergeCell ref="W206:W208"/>
    <mergeCell ref="X206:X208"/>
    <mergeCell ref="Y206:Y208"/>
    <mergeCell ref="Z206:Z208"/>
    <mergeCell ref="A270:A272"/>
    <mergeCell ref="B270:B272"/>
    <mergeCell ref="C270:C272"/>
    <mergeCell ref="D270:D272"/>
    <mergeCell ref="E270:E272"/>
    <mergeCell ref="F270:F272"/>
    <mergeCell ref="G270:G272"/>
    <mergeCell ref="O273:O276"/>
    <mergeCell ref="P273:P276"/>
    <mergeCell ref="Q273:Q276"/>
    <mergeCell ref="R273:R276"/>
    <mergeCell ref="A273:A276"/>
    <mergeCell ref="L273:L276"/>
    <mergeCell ref="M273:M276"/>
    <mergeCell ref="N273:N276"/>
    <mergeCell ref="X273:X276"/>
    <mergeCell ref="Y273:Y276"/>
    <mergeCell ref="Z273:Z276"/>
    <mergeCell ref="S273:S276"/>
    <mergeCell ref="T273:T276"/>
    <mergeCell ref="U273:U276"/>
    <mergeCell ref="V273:V276"/>
    <mergeCell ref="A277:A279"/>
    <mergeCell ref="L277:L279"/>
    <mergeCell ref="M277:M279"/>
    <mergeCell ref="N277:N279"/>
    <mergeCell ref="X277:X279"/>
    <mergeCell ref="Y277:Y279"/>
    <mergeCell ref="Z277:Z279"/>
    <mergeCell ref="S277:S279"/>
    <mergeCell ref="T277:T279"/>
    <mergeCell ref="U277:U279"/>
    <mergeCell ref="V277:V279"/>
    <mergeCell ref="N139:N142"/>
    <mergeCell ref="L143:L146"/>
    <mergeCell ref="M143:M146"/>
    <mergeCell ref="W277:W279"/>
    <mergeCell ref="O277:O279"/>
    <mergeCell ref="P277:P279"/>
    <mergeCell ref="Q277:Q279"/>
    <mergeCell ref="R277:R279"/>
    <mergeCell ref="W273:W276"/>
    <mergeCell ref="L270:Z270"/>
    <mergeCell ref="L139:L142"/>
    <mergeCell ref="M139:M142"/>
    <mergeCell ref="L121:Z121"/>
    <mergeCell ref="O128:O130"/>
    <mergeCell ref="P128:P130"/>
    <mergeCell ref="Q128:Q130"/>
    <mergeCell ref="R128:R130"/>
    <mergeCell ref="S128:S130"/>
    <mergeCell ref="Y122:Z122"/>
    <mergeCell ref="O139:O142"/>
    <mergeCell ref="O284:O287"/>
    <mergeCell ref="P284:P287"/>
    <mergeCell ref="Q284:Q287"/>
    <mergeCell ref="R284:R287"/>
    <mergeCell ref="S284:S287"/>
    <mergeCell ref="T284:T287"/>
    <mergeCell ref="U284:U287"/>
    <mergeCell ref="V284:V287"/>
    <mergeCell ref="W284:W287"/>
    <mergeCell ref="X284:X287"/>
    <mergeCell ref="Y284:Y287"/>
    <mergeCell ref="Z284:Z287"/>
    <mergeCell ref="A284:A287"/>
    <mergeCell ref="L292:L294"/>
    <mergeCell ref="M292:M294"/>
    <mergeCell ref="N292:N294"/>
    <mergeCell ref="L284:L287"/>
    <mergeCell ref="M284:M287"/>
    <mergeCell ref="N284:N287"/>
    <mergeCell ref="A288:A291"/>
    <mergeCell ref="L288:L291"/>
    <mergeCell ref="M288:M291"/>
    <mergeCell ref="O292:O294"/>
    <mergeCell ref="P292:P294"/>
    <mergeCell ref="Q292:Q294"/>
    <mergeCell ref="R292:R294"/>
    <mergeCell ref="S292:S294"/>
    <mergeCell ref="T292:T294"/>
    <mergeCell ref="U292:U294"/>
    <mergeCell ref="V292:V294"/>
    <mergeCell ref="E298:E300"/>
    <mergeCell ref="F298:F300"/>
    <mergeCell ref="G298:G300"/>
    <mergeCell ref="A298:A300"/>
    <mergeCell ref="B298:B300"/>
    <mergeCell ref="C298:C300"/>
    <mergeCell ref="D298:D300"/>
    <mergeCell ref="V301:V304"/>
    <mergeCell ref="W301:W304"/>
    <mergeCell ref="A301:A304"/>
    <mergeCell ref="L301:L304"/>
    <mergeCell ref="M301:M304"/>
    <mergeCell ref="N301:N304"/>
    <mergeCell ref="O305:O307"/>
    <mergeCell ref="P305:P307"/>
    <mergeCell ref="Q305:Q307"/>
    <mergeCell ref="T301:T304"/>
    <mergeCell ref="A305:A307"/>
    <mergeCell ref="L305:L307"/>
    <mergeCell ref="M305:M307"/>
    <mergeCell ref="N305:N307"/>
    <mergeCell ref="R305:R307"/>
    <mergeCell ref="S305:S307"/>
    <mergeCell ref="T305:T307"/>
    <mergeCell ref="U305:U307"/>
    <mergeCell ref="N70:Q70"/>
    <mergeCell ref="R70:X70"/>
    <mergeCell ref="Y70:Z70"/>
    <mergeCell ref="N86:N89"/>
    <mergeCell ref="O86:O89"/>
    <mergeCell ref="P86:P89"/>
    <mergeCell ref="S83:S85"/>
    <mergeCell ref="T83:T85"/>
    <mergeCell ref="U83:U85"/>
    <mergeCell ref="Z83:Z85"/>
    <mergeCell ref="Y24:Z24"/>
    <mergeCell ref="U13:U15"/>
    <mergeCell ref="V13:V15"/>
    <mergeCell ref="Z305:Z307"/>
    <mergeCell ref="R45:X45"/>
    <mergeCell ref="Y45:Z45"/>
    <mergeCell ref="V305:V307"/>
    <mergeCell ref="W305:W307"/>
    <mergeCell ref="X305:X307"/>
    <mergeCell ref="Y305:Y307"/>
    <mergeCell ref="R8:R12"/>
    <mergeCell ref="S8:S12"/>
    <mergeCell ref="O312:O314"/>
    <mergeCell ref="P312:P314"/>
    <mergeCell ref="Q312:Q314"/>
    <mergeCell ref="N271:Q271"/>
    <mergeCell ref="R271:X271"/>
    <mergeCell ref="N24:Q24"/>
    <mergeCell ref="R24:X24"/>
    <mergeCell ref="N45:Q45"/>
    <mergeCell ref="L298:Z298"/>
    <mergeCell ref="O301:O304"/>
    <mergeCell ref="P301:P304"/>
    <mergeCell ref="Q301:Q304"/>
    <mergeCell ref="R301:R304"/>
    <mergeCell ref="S301:S304"/>
    <mergeCell ref="X301:X304"/>
    <mergeCell ref="Y301:Y304"/>
    <mergeCell ref="Z301:Z304"/>
    <mergeCell ref="U301:U304"/>
    <mergeCell ref="A312:A315"/>
    <mergeCell ref="L312:L314"/>
    <mergeCell ref="M312:M314"/>
    <mergeCell ref="N312:N314"/>
    <mergeCell ref="W312:W314"/>
    <mergeCell ref="X312:X314"/>
    <mergeCell ref="Y312:Y314"/>
    <mergeCell ref="R312:R314"/>
    <mergeCell ref="S312:S314"/>
    <mergeCell ref="T312:T314"/>
    <mergeCell ref="U312:U314"/>
    <mergeCell ref="Z312:Z314"/>
    <mergeCell ref="A318:A320"/>
    <mergeCell ref="B318:B320"/>
    <mergeCell ref="C318:C320"/>
    <mergeCell ref="D318:D320"/>
    <mergeCell ref="E318:E320"/>
    <mergeCell ref="F318:F320"/>
    <mergeCell ref="G318:G320"/>
    <mergeCell ref="L318:Z318"/>
    <mergeCell ref="V312:V314"/>
    <mergeCell ref="A321:A324"/>
    <mergeCell ref="L321:L324"/>
    <mergeCell ref="M321:M324"/>
    <mergeCell ref="N321:N324"/>
    <mergeCell ref="O321:O324"/>
    <mergeCell ref="P321:P324"/>
    <mergeCell ref="Q321:Q324"/>
    <mergeCell ref="R321:R324"/>
    <mergeCell ref="S321:S324"/>
    <mergeCell ref="T321:T324"/>
    <mergeCell ref="U321:U324"/>
    <mergeCell ref="V321:V324"/>
    <mergeCell ref="W321:W324"/>
    <mergeCell ref="X321:X324"/>
    <mergeCell ref="Y321:Y324"/>
    <mergeCell ref="Z321:Z324"/>
    <mergeCell ref="A325:A327"/>
    <mergeCell ref="L325:L327"/>
    <mergeCell ref="M325:M327"/>
    <mergeCell ref="N325:N327"/>
    <mergeCell ref="O325:O327"/>
    <mergeCell ref="P325:P327"/>
    <mergeCell ref="Q325:Q327"/>
    <mergeCell ref="R325:R327"/>
    <mergeCell ref="S325:S327"/>
    <mergeCell ref="T325:T327"/>
    <mergeCell ref="U325:U327"/>
    <mergeCell ref="V325:V327"/>
    <mergeCell ref="W325:W327"/>
    <mergeCell ref="X325:X327"/>
    <mergeCell ref="Y325:Y327"/>
    <mergeCell ref="Z325:Z327"/>
    <mergeCell ref="A328:A331"/>
    <mergeCell ref="L328:L331"/>
    <mergeCell ref="M328:M331"/>
    <mergeCell ref="N328:N331"/>
    <mergeCell ref="O328:O331"/>
    <mergeCell ref="P328:P331"/>
    <mergeCell ref="Q328:Q331"/>
    <mergeCell ref="R328:R331"/>
    <mergeCell ref="S328:S331"/>
    <mergeCell ref="T328:T331"/>
    <mergeCell ref="U328:U331"/>
    <mergeCell ref="V328:V331"/>
    <mergeCell ref="W328:W331"/>
    <mergeCell ref="X328:X331"/>
    <mergeCell ref="Y328:Y331"/>
    <mergeCell ref="Z328:Z331"/>
    <mergeCell ref="A332:A335"/>
    <mergeCell ref="L332:L334"/>
    <mergeCell ref="M332:M334"/>
    <mergeCell ref="N332:N334"/>
    <mergeCell ref="O332:O334"/>
    <mergeCell ref="P332:P334"/>
    <mergeCell ref="Q332:Q334"/>
    <mergeCell ref="R332:R334"/>
    <mergeCell ref="S332:S334"/>
    <mergeCell ref="T332:T334"/>
    <mergeCell ref="U332:U334"/>
    <mergeCell ref="V332:V334"/>
    <mergeCell ref="W332:W334"/>
    <mergeCell ref="X332:X334"/>
    <mergeCell ref="Y332:Y334"/>
    <mergeCell ref="Z332:Z334"/>
    <mergeCell ref="E340:E342"/>
    <mergeCell ref="F340:F342"/>
    <mergeCell ref="G340:G342"/>
    <mergeCell ref="A340:A342"/>
    <mergeCell ref="B340:B342"/>
    <mergeCell ref="C340:C342"/>
    <mergeCell ref="D340:D342"/>
    <mergeCell ref="V343:V346"/>
    <mergeCell ref="W343:W346"/>
    <mergeCell ref="L340:Z340"/>
    <mergeCell ref="A343:A346"/>
    <mergeCell ref="L343:L346"/>
    <mergeCell ref="M343:M346"/>
    <mergeCell ref="N343:N346"/>
    <mergeCell ref="O343:O346"/>
    <mergeCell ref="P343:P346"/>
    <mergeCell ref="Q343:Q346"/>
    <mergeCell ref="O350:O352"/>
    <mergeCell ref="P350:P352"/>
    <mergeCell ref="Q350:Q352"/>
    <mergeCell ref="T343:T346"/>
    <mergeCell ref="R343:R346"/>
    <mergeCell ref="S343:S346"/>
    <mergeCell ref="R350:R352"/>
    <mergeCell ref="S350:S352"/>
    <mergeCell ref="T350:T352"/>
    <mergeCell ref="A350:A352"/>
    <mergeCell ref="L350:L352"/>
    <mergeCell ref="M350:M352"/>
    <mergeCell ref="N350:N352"/>
    <mergeCell ref="U350:U352"/>
    <mergeCell ref="W350:W352"/>
    <mergeCell ref="X350:X352"/>
    <mergeCell ref="T353:T356"/>
    <mergeCell ref="X353:X356"/>
    <mergeCell ref="Y350:Y352"/>
    <mergeCell ref="Z350:Z352"/>
    <mergeCell ref="A353:A356"/>
    <mergeCell ref="L353:L356"/>
    <mergeCell ref="M353:M356"/>
    <mergeCell ref="N353:N356"/>
    <mergeCell ref="O353:O356"/>
    <mergeCell ref="P353:P356"/>
    <mergeCell ref="Q353:Q356"/>
    <mergeCell ref="R353:R356"/>
    <mergeCell ref="Z357:Z359"/>
    <mergeCell ref="V357:V359"/>
    <mergeCell ref="W357:W359"/>
    <mergeCell ref="A357:A360"/>
    <mergeCell ref="L357:L359"/>
    <mergeCell ref="M357:M359"/>
    <mergeCell ref="N357:N359"/>
    <mergeCell ref="O357:O359"/>
    <mergeCell ref="P357:P359"/>
    <mergeCell ref="Q357:Q359"/>
    <mergeCell ref="Z353:Z356"/>
    <mergeCell ref="U353:U356"/>
    <mergeCell ref="V353:V356"/>
    <mergeCell ref="W353:W356"/>
    <mergeCell ref="L70:M70"/>
    <mergeCell ref="X357:X359"/>
    <mergeCell ref="Y357:Y359"/>
    <mergeCell ref="R357:R359"/>
    <mergeCell ref="S357:S359"/>
    <mergeCell ref="T357:T359"/>
    <mergeCell ref="U357:U359"/>
    <mergeCell ref="Y353:Y356"/>
    <mergeCell ref="S353:S356"/>
    <mergeCell ref="V350:V352"/>
    <mergeCell ref="W90:W93"/>
    <mergeCell ref="A280:A283"/>
    <mergeCell ref="A292:A295"/>
    <mergeCell ref="H5:K6"/>
    <mergeCell ref="L6:M6"/>
    <mergeCell ref="H23:K24"/>
    <mergeCell ref="L24:M24"/>
    <mergeCell ref="H44:K45"/>
    <mergeCell ref="L45:M45"/>
    <mergeCell ref="H69:K70"/>
    <mergeCell ref="U86:U89"/>
    <mergeCell ref="V86:V89"/>
    <mergeCell ref="W86:W89"/>
    <mergeCell ref="N98:N101"/>
    <mergeCell ref="O98:O101"/>
    <mergeCell ref="P90:P93"/>
    <mergeCell ref="Q90:Q93"/>
    <mergeCell ref="P94:P97"/>
    <mergeCell ref="Q94:Q97"/>
    <mergeCell ref="R94:R97"/>
    <mergeCell ref="Z94:Z97"/>
    <mergeCell ref="N90:N93"/>
    <mergeCell ref="O90:O93"/>
    <mergeCell ref="N94:N97"/>
    <mergeCell ref="O94:O97"/>
    <mergeCell ref="R90:R93"/>
    <mergeCell ref="S90:S93"/>
    <mergeCell ref="T90:T93"/>
    <mergeCell ref="U90:U93"/>
    <mergeCell ref="V90:V93"/>
    <mergeCell ref="Y86:Y89"/>
    <mergeCell ref="Z86:Z89"/>
    <mergeCell ref="X86:X89"/>
    <mergeCell ref="X90:X93"/>
    <mergeCell ref="Y90:Y93"/>
    <mergeCell ref="Z90:Z93"/>
    <mergeCell ref="H121:K122"/>
    <mergeCell ref="L122:M122"/>
    <mergeCell ref="N122:Q122"/>
    <mergeCell ref="R122:X122"/>
    <mergeCell ref="P139:P142"/>
    <mergeCell ref="Q139:Q142"/>
    <mergeCell ref="R139:R142"/>
    <mergeCell ref="S139:S142"/>
    <mergeCell ref="T139:T142"/>
    <mergeCell ref="U139:U142"/>
    <mergeCell ref="X124:X127"/>
    <mergeCell ref="Y124:Y127"/>
    <mergeCell ref="V139:V142"/>
    <mergeCell ref="W139:W142"/>
    <mergeCell ref="X139:X142"/>
    <mergeCell ref="Y139:Y142"/>
    <mergeCell ref="W128:W130"/>
    <mergeCell ref="X128:X130"/>
    <mergeCell ref="Z139:Z142"/>
    <mergeCell ref="N143:N146"/>
    <mergeCell ref="O143:O146"/>
    <mergeCell ref="P143:P146"/>
    <mergeCell ref="Q143:Q146"/>
    <mergeCell ref="R143:R146"/>
    <mergeCell ref="S143:S146"/>
    <mergeCell ref="T143:T146"/>
    <mergeCell ref="U143:U146"/>
    <mergeCell ref="Z143:Z146"/>
    <mergeCell ref="H149:K150"/>
    <mergeCell ref="L150:M150"/>
    <mergeCell ref="N150:Q150"/>
    <mergeCell ref="R150:X150"/>
    <mergeCell ref="Y150:Z150"/>
    <mergeCell ref="V143:V146"/>
    <mergeCell ref="W143:W146"/>
    <mergeCell ref="X143:X146"/>
    <mergeCell ref="Y143:Y146"/>
    <mergeCell ref="L156:L158"/>
    <mergeCell ref="M156:M158"/>
    <mergeCell ref="N156:N158"/>
    <mergeCell ref="O156:O158"/>
    <mergeCell ref="V156:V158"/>
    <mergeCell ref="W156:W158"/>
    <mergeCell ref="P156:P158"/>
    <mergeCell ref="Q156:Q158"/>
    <mergeCell ref="R156:R158"/>
    <mergeCell ref="S156:S158"/>
    <mergeCell ref="X156:X158"/>
    <mergeCell ref="Y156:Y158"/>
    <mergeCell ref="Z156:Z158"/>
    <mergeCell ref="H172:K173"/>
    <mergeCell ref="L173:M173"/>
    <mergeCell ref="N173:Q173"/>
    <mergeCell ref="R173:X173"/>
    <mergeCell ref="Y173:Z173"/>
    <mergeCell ref="T156:T158"/>
    <mergeCell ref="U156:U158"/>
    <mergeCell ref="Y193:Z193"/>
    <mergeCell ref="H212:K213"/>
    <mergeCell ref="L213:M213"/>
    <mergeCell ref="N213:Q213"/>
    <mergeCell ref="R213:X213"/>
    <mergeCell ref="Y213:Z213"/>
    <mergeCell ref="H192:K193"/>
    <mergeCell ref="L193:M193"/>
    <mergeCell ref="N193:Q193"/>
    <mergeCell ref="R193:X193"/>
    <mergeCell ref="L233:M233"/>
    <mergeCell ref="N233:Q233"/>
    <mergeCell ref="R233:X233"/>
    <mergeCell ref="Y233:Z233"/>
    <mergeCell ref="Y271:Z271"/>
    <mergeCell ref="H298:K299"/>
    <mergeCell ref="L299:M299"/>
    <mergeCell ref="N299:Q299"/>
    <mergeCell ref="R299:X299"/>
    <mergeCell ref="Y299:Z299"/>
    <mergeCell ref="W292:W294"/>
    <mergeCell ref="X292:X294"/>
    <mergeCell ref="Y292:Y294"/>
    <mergeCell ref="Z292:Z294"/>
    <mergeCell ref="H318:K319"/>
    <mergeCell ref="L319:M319"/>
    <mergeCell ref="N319:Q319"/>
    <mergeCell ref="R319:X319"/>
    <mergeCell ref="H340:K341"/>
    <mergeCell ref="L341:M341"/>
    <mergeCell ref="N341:Q341"/>
    <mergeCell ref="R341:X341"/>
    <mergeCell ref="A252:A254"/>
    <mergeCell ref="B252:B254"/>
    <mergeCell ref="C252:C254"/>
    <mergeCell ref="D252:D254"/>
    <mergeCell ref="N253:Q253"/>
    <mergeCell ref="R253:X253"/>
    <mergeCell ref="Y253:Z253"/>
    <mergeCell ref="E252:E254"/>
    <mergeCell ref="F252:F254"/>
    <mergeCell ref="G252:G254"/>
    <mergeCell ref="H252:K253"/>
    <mergeCell ref="A255:A258"/>
    <mergeCell ref="L255:L258"/>
    <mergeCell ref="M255:M258"/>
    <mergeCell ref="N255:N258"/>
    <mergeCell ref="O255:O258"/>
    <mergeCell ref="P255:P258"/>
    <mergeCell ref="Q255:Q258"/>
    <mergeCell ref="R255:R258"/>
    <mergeCell ref="S255:S258"/>
    <mergeCell ref="T255:T258"/>
    <mergeCell ref="U255:U258"/>
    <mergeCell ref="V255:V258"/>
    <mergeCell ref="W255:W258"/>
    <mergeCell ref="X255:X258"/>
    <mergeCell ref="Y255:Y258"/>
    <mergeCell ref="Z255:Z258"/>
    <mergeCell ref="Y259:Y261"/>
    <mergeCell ref="Z259:Z261"/>
    <mergeCell ref="S259:S261"/>
    <mergeCell ref="T259:T261"/>
    <mergeCell ref="U259:U261"/>
    <mergeCell ref="V259:V261"/>
    <mergeCell ref="A262:A265"/>
    <mergeCell ref="A33:A36"/>
    <mergeCell ref="W259:W261"/>
    <mergeCell ref="X259:X261"/>
    <mergeCell ref="O259:O261"/>
    <mergeCell ref="P259:P261"/>
    <mergeCell ref="Q259:Q261"/>
    <mergeCell ref="R259:R261"/>
    <mergeCell ref="A259:A261"/>
    <mergeCell ref="L259:L261"/>
    <mergeCell ref="W33:W36"/>
    <mergeCell ref="X33:X36"/>
    <mergeCell ref="Y33:Y36"/>
    <mergeCell ref="Z33:Z36"/>
    <mergeCell ref="S33:S36"/>
    <mergeCell ref="T33:T36"/>
    <mergeCell ref="U33:U36"/>
    <mergeCell ref="V33:V36"/>
    <mergeCell ref="O33:O36"/>
    <mergeCell ref="P33:P36"/>
    <mergeCell ref="Q33:Q36"/>
    <mergeCell ref="R33:R36"/>
    <mergeCell ref="L262:L264"/>
    <mergeCell ref="M262:M264"/>
    <mergeCell ref="N262:N264"/>
    <mergeCell ref="L33:L36"/>
    <mergeCell ref="M33:M36"/>
    <mergeCell ref="N33:N36"/>
    <mergeCell ref="M259:M261"/>
    <mergeCell ref="N259:N261"/>
    <mergeCell ref="L252:Z252"/>
    <mergeCell ref="L253:M253"/>
    <mergeCell ref="O262:O264"/>
    <mergeCell ref="P262:P264"/>
    <mergeCell ref="Q262:Q264"/>
    <mergeCell ref="R262:R264"/>
    <mergeCell ref="S262:S264"/>
    <mergeCell ref="T262:T264"/>
    <mergeCell ref="U262:U264"/>
    <mergeCell ref="V262:V264"/>
    <mergeCell ref="W262:W264"/>
    <mergeCell ref="X262:X264"/>
    <mergeCell ref="Y262:Y264"/>
    <mergeCell ref="Z262:Z264"/>
    <mergeCell ref="L347:L349"/>
    <mergeCell ref="M347:M349"/>
    <mergeCell ref="N347:N349"/>
    <mergeCell ref="O347:O349"/>
    <mergeCell ref="Z347:Z349"/>
    <mergeCell ref="A347:A349"/>
    <mergeCell ref="T347:T349"/>
    <mergeCell ref="U347:U349"/>
    <mergeCell ref="V347:V349"/>
    <mergeCell ref="W347:W349"/>
    <mergeCell ref="P347:P349"/>
    <mergeCell ref="Q347:Q349"/>
    <mergeCell ref="R347:R349"/>
    <mergeCell ref="S347:S349"/>
    <mergeCell ref="Y288:Y291"/>
    <mergeCell ref="U288:U291"/>
    <mergeCell ref="X347:X349"/>
    <mergeCell ref="Y347:Y349"/>
    <mergeCell ref="Y319:Z319"/>
    <mergeCell ref="Y341:Z341"/>
    <mergeCell ref="X343:X346"/>
    <mergeCell ref="Y343:Y346"/>
    <mergeCell ref="Z343:Z346"/>
    <mergeCell ref="U343:U346"/>
    <mergeCell ref="T288:T291"/>
    <mergeCell ref="V288:V291"/>
    <mergeCell ref="W288:W291"/>
    <mergeCell ref="X288:X291"/>
    <mergeCell ref="P288:P291"/>
    <mergeCell ref="Q288:Q291"/>
    <mergeCell ref="R288:R291"/>
    <mergeCell ref="S288:S291"/>
    <mergeCell ref="N288:N291"/>
    <mergeCell ref="O288:O291"/>
    <mergeCell ref="Z288:Z291"/>
    <mergeCell ref="A308:A311"/>
    <mergeCell ref="L308:L311"/>
    <mergeCell ref="M308:M311"/>
    <mergeCell ref="N308:N311"/>
    <mergeCell ref="O308:O311"/>
    <mergeCell ref="P308:P311"/>
    <mergeCell ref="Q308:Q311"/>
    <mergeCell ref="R308:R311"/>
    <mergeCell ref="S308:S311"/>
    <mergeCell ref="X308:X311"/>
    <mergeCell ref="Y308:Y311"/>
    <mergeCell ref="Z308:Z311"/>
    <mergeCell ref="T308:T311"/>
    <mergeCell ref="U308:U311"/>
    <mergeCell ref="V308:V311"/>
    <mergeCell ref="W308:W311"/>
    <mergeCell ref="A91:A94"/>
    <mergeCell ref="A95:A98"/>
    <mergeCell ref="A99:A102"/>
    <mergeCell ref="A103:A106"/>
    <mergeCell ref="A107:A110"/>
    <mergeCell ref="A111:A114"/>
    <mergeCell ref="L90:L93"/>
    <mergeCell ref="M90:M93"/>
    <mergeCell ref="L94:L97"/>
    <mergeCell ref="M94:M97"/>
    <mergeCell ref="L98:L101"/>
    <mergeCell ref="M98:M101"/>
    <mergeCell ref="L106:L109"/>
    <mergeCell ref="M106:M109"/>
    <mergeCell ref="S94:S97"/>
    <mergeCell ref="T94:T97"/>
    <mergeCell ref="U94:U97"/>
    <mergeCell ref="V94:V97"/>
    <mergeCell ref="W94:W97"/>
    <mergeCell ref="X94:X97"/>
    <mergeCell ref="Y94:Y97"/>
    <mergeCell ref="P98:P101"/>
    <mergeCell ref="Q98:Q101"/>
    <mergeCell ref="R98:R101"/>
    <mergeCell ref="S98:S101"/>
    <mergeCell ref="T98:T101"/>
    <mergeCell ref="U98:U101"/>
    <mergeCell ref="V98:V101"/>
    <mergeCell ref="W98:W101"/>
    <mergeCell ref="X98:X101"/>
    <mergeCell ref="Y98:Y101"/>
    <mergeCell ref="Z98:Z101"/>
    <mergeCell ref="L102:L105"/>
    <mergeCell ref="M102:M105"/>
    <mergeCell ref="N102:N105"/>
    <mergeCell ref="O102:O105"/>
    <mergeCell ref="P102:P105"/>
    <mergeCell ref="Q102:Q105"/>
    <mergeCell ref="R102:R105"/>
    <mergeCell ref="S102:S105"/>
    <mergeCell ref="T102:T105"/>
    <mergeCell ref="U102:U105"/>
    <mergeCell ref="V102:V105"/>
    <mergeCell ref="W102:W105"/>
    <mergeCell ref="X102:X105"/>
    <mergeCell ref="Y102:Y105"/>
    <mergeCell ref="Z102:Z105"/>
    <mergeCell ref="N106:N109"/>
    <mergeCell ref="O106:O109"/>
    <mergeCell ref="P106:P109"/>
    <mergeCell ref="Q106:Q109"/>
    <mergeCell ref="R106:R109"/>
    <mergeCell ref="S106:S109"/>
    <mergeCell ref="T106:T109"/>
    <mergeCell ref="U106:U109"/>
    <mergeCell ref="V106:V109"/>
    <mergeCell ref="W106:W109"/>
    <mergeCell ref="X106:X109"/>
    <mergeCell ref="Y106:Y109"/>
    <mergeCell ref="Z106:Z109"/>
    <mergeCell ref="L110:L113"/>
    <mergeCell ref="M110:M113"/>
    <mergeCell ref="N110:N113"/>
    <mergeCell ref="O110:O113"/>
    <mergeCell ref="P110:P113"/>
    <mergeCell ref="Q110:Q113"/>
    <mergeCell ref="R110:R113"/>
    <mergeCell ref="S110:S113"/>
    <mergeCell ref="T110:T113"/>
    <mergeCell ref="U110:U113"/>
    <mergeCell ref="V110:V113"/>
    <mergeCell ref="W110:W113"/>
    <mergeCell ref="X110:X113"/>
    <mergeCell ref="Y110:Y113"/>
    <mergeCell ref="Z110:Z113"/>
    <mergeCell ref="L114:L117"/>
    <mergeCell ref="M114:M117"/>
    <mergeCell ref="N114:N117"/>
    <mergeCell ref="O114:O117"/>
    <mergeCell ref="P114:P117"/>
    <mergeCell ref="Q114:Q117"/>
    <mergeCell ref="R114:R117"/>
    <mergeCell ref="S114:S117"/>
    <mergeCell ref="X114:X117"/>
    <mergeCell ref="Y114:Y117"/>
    <mergeCell ref="Z114:Z117"/>
    <mergeCell ref="T114:T117"/>
    <mergeCell ref="U114:U117"/>
    <mergeCell ref="V114:V117"/>
    <mergeCell ref="W114:W117"/>
  </mergeCells>
  <printOptions/>
  <pageMargins left="0.2" right="0.22" top="1" bottom="1" header="0.5" footer="0.5"/>
  <pageSetup horizontalDpi="600" verticalDpi="600" orientation="landscape" scale="53" r:id="rId1"/>
  <rowBreaks count="7" manualBreakCount="7">
    <brk id="67" max="25" man="1"/>
    <brk id="119" max="25" man="1"/>
    <brk id="170" max="25" man="1"/>
    <brk id="211" max="25" man="1"/>
    <brk id="250" max="25" man="1"/>
    <brk id="297" max="25" man="1"/>
    <brk id="3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96"/>
  <sheetViews>
    <sheetView workbookViewId="0" topLeftCell="A259">
      <selection activeCell="J283" sqref="J283"/>
    </sheetView>
  </sheetViews>
  <sheetFormatPr defaultColWidth="9.140625" defaultRowHeight="12.75"/>
  <cols>
    <col min="1" max="2" width="9.28125" style="0" bestFit="1" customWidth="1"/>
    <col min="9" max="9" width="32.7109375" style="0" customWidth="1"/>
    <col min="10" max="10" width="13.28125" style="0" bestFit="1" customWidth="1"/>
  </cols>
  <sheetData>
    <row r="1" spans="1:3" ht="12.75">
      <c r="A1" t="s">
        <v>81</v>
      </c>
      <c r="B1" t="s">
        <v>82</v>
      </c>
      <c r="C1" t="s">
        <v>83</v>
      </c>
    </row>
    <row r="3" ht="12.75">
      <c r="A3" s="103">
        <v>1.1</v>
      </c>
    </row>
    <row r="4" ht="12.75">
      <c r="A4">
        <v>2004</v>
      </c>
    </row>
    <row r="5" spans="2:10" ht="12.75">
      <c r="B5">
        <v>10</v>
      </c>
      <c r="C5" t="s">
        <v>105</v>
      </c>
      <c r="J5">
        <v>8640</v>
      </c>
    </row>
    <row r="7" spans="2:10" ht="12.75">
      <c r="B7">
        <v>10</v>
      </c>
      <c r="C7" t="s">
        <v>102</v>
      </c>
      <c r="J7">
        <v>75600</v>
      </c>
    </row>
    <row r="8" ht="12.75">
      <c r="C8" s="103"/>
    </row>
    <row r="9" spans="2:10" ht="12.75">
      <c r="B9">
        <v>20</v>
      </c>
      <c r="C9" t="s">
        <v>101</v>
      </c>
      <c r="J9">
        <v>9000</v>
      </c>
    </row>
    <row r="10" spans="3:10" ht="12.75">
      <c r="C10" t="s">
        <v>104</v>
      </c>
      <c r="J10">
        <v>14400</v>
      </c>
    </row>
    <row r="11" ht="12.75">
      <c r="C11" s="103"/>
    </row>
    <row r="12" spans="2:10" ht="12.75">
      <c r="B12">
        <v>30</v>
      </c>
      <c r="C12" t="s">
        <v>106</v>
      </c>
      <c r="J12">
        <v>468000</v>
      </c>
    </row>
    <row r="13" spans="3:10" ht="12.75">
      <c r="C13" t="s">
        <v>108</v>
      </c>
      <c r="J13">
        <v>210000</v>
      </c>
    </row>
    <row r="15" spans="1:10" ht="12.75">
      <c r="A15" s="103" t="s">
        <v>84</v>
      </c>
      <c r="J15" s="103">
        <f>SUM(J5:J14)</f>
        <v>785640</v>
      </c>
    </row>
    <row r="18" ht="12.75">
      <c r="A18">
        <v>2005</v>
      </c>
    </row>
    <row r="20" ht="12.75">
      <c r="C20" s="103"/>
    </row>
    <row r="21" spans="2:10" ht="12.75">
      <c r="B21">
        <v>20</v>
      </c>
      <c r="C21" t="s">
        <v>103</v>
      </c>
      <c r="J21">
        <v>18000</v>
      </c>
    </row>
    <row r="24" ht="12.75">
      <c r="C24" s="103"/>
    </row>
    <row r="25" spans="2:10" ht="12.75">
      <c r="B25">
        <v>30</v>
      </c>
      <c r="C25" t="s">
        <v>107</v>
      </c>
      <c r="J25">
        <v>936000</v>
      </c>
    </row>
    <row r="26" spans="3:10" ht="12.75">
      <c r="C26" t="s">
        <v>109</v>
      </c>
      <c r="J26">
        <v>420000</v>
      </c>
    </row>
    <row r="28" spans="1:10" ht="12.75">
      <c r="A28" s="103" t="s">
        <v>84</v>
      </c>
      <c r="B28" s="103"/>
      <c r="C28" s="103"/>
      <c r="D28" s="103"/>
      <c r="E28" s="103"/>
      <c r="F28" s="103"/>
      <c r="G28" s="103"/>
      <c r="H28" s="103"/>
      <c r="I28" s="103"/>
      <c r="J28" s="103">
        <f>SUM(J21:J27)</f>
        <v>1374000</v>
      </c>
    </row>
    <row r="29" ht="12.75">
      <c r="C29" s="103"/>
    </row>
    <row r="31" ht="12.75">
      <c r="A31">
        <v>2006</v>
      </c>
    </row>
    <row r="32" spans="2:10" ht="12.75">
      <c r="B32">
        <v>20</v>
      </c>
      <c r="C32" t="s">
        <v>103</v>
      </c>
      <c r="J32">
        <v>18000</v>
      </c>
    </row>
    <row r="33" spans="2:10" ht="12.75">
      <c r="B33">
        <v>30</v>
      </c>
      <c r="C33" t="s">
        <v>107</v>
      </c>
      <c r="J33">
        <v>936000</v>
      </c>
    </row>
    <row r="34" spans="3:10" ht="12.75">
      <c r="C34" t="s">
        <v>109</v>
      </c>
      <c r="J34">
        <v>420000</v>
      </c>
    </row>
    <row r="35" spans="1:10" ht="12.75">
      <c r="A35" s="103" t="s">
        <v>84</v>
      </c>
      <c r="B35" s="103"/>
      <c r="C35" s="103"/>
      <c r="D35" s="103"/>
      <c r="E35" s="103"/>
      <c r="F35" s="103"/>
      <c r="G35" s="103"/>
      <c r="H35" s="103"/>
      <c r="I35" s="103"/>
      <c r="J35" s="103">
        <f>SUM(J32:J34)</f>
        <v>1374000</v>
      </c>
    </row>
    <row r="37" spans="1:10" ht="12.75">
      <c r="A37">
        <v>2007</v>
      </c>
      <c r="B37">
        <v>20</v>
      </c>
      <c r="C37" t="s">
        <v>101</v>
      </c>
      <c r="J37">
        <v>9000</v>
      </c>
    </row>
    <row r="38" spans="2:10" ht="12.75">
      <c r="B38">
        <v>30</v>
      </c>
      <c r="C38" t="s">
        <v>106</v>
      </c>
      <c r="J38">
        <v>468000</v>
      </c>
    </row>
    <row r="39" spans="3:10" ht="12.75">
      <c r="C39" t="s">
        <v>108</v>
      </c>
      <c r="J39">
        <v>210000</v>
      </c>
    </row>
    <row r="40" spans="1:10" ht="12.75">
      <c r="A40" s="103" t="s">
        <v>84</v>
      </c>
      <c r="B40" s="103"/>
      <c r="C40" s="103"/>
      <c r="D40" s="103"/>
      <c r="E40" s="103"/>
      <c r="F40" s="103"/>
      <c r="G40" s="103"/>
      <c r="H40" s="103"/>
      <c r="I40" s="103"/>
      <c r="J40" s="103">
        <f>SUM(J37:J39)</f>
        <v>687000</v>
      </c>
    </row>
    <row r="43" spans="1:10" ht="12.75">
      <c r="A43" s="112" t="s">
        <v>110</v>
      </c>
      <c r="B43" s="112"/>
      <c r="C43" s="112"/>
      <c r="D43" s="113"/>
      <c r="E43" s="113"/>
      <c r="F43" s="113"/>
      <c r="G43" s="113"/>
      <c r="H43" s="113"/>
      <c r="I43" s="113"/>
      <c r="J43" s="114">
        <f>(J15+J28+J35+J40)</f>
        <v>4220640</v>
      </c>
    </row>
    <row r="44" spans="1:10" ht="12.75">
      <c r="A44" s="59"/>
      <c r="B44" s="59"/>
      <c r="C44" s="59"/>
      <c r="D44" s="32"/>
      <c r="E44" s="32"/>
      <c r="F44" s="32"/>
      <c r="G44" s="32"/>
      <c r="H44" s="32"/>
      <c r="I44" s="32"/>
      <c r="J44" s="116"/>
    </row>
    <row r="45" spans="1:10" ht="12.75">
      <c r="A45" s="59">
        <v>1.2</v>
      </c>
      <c r="B45" s="59"/>
      <c r="C45" s="59"/>
      <c r="D45" s="32"/>
      <c r="E45" s="32"/>
      <c r="F45" s="32"/>
      <c r="G45" s="32"/>
      <c r="H45" s="32"/>
      <c r="I45" s="32"/>
      <c r="J45" s="116"/>
    </row>
    <row r="46" spans="1:10" ht="12.75">
      <c r="A46" s="59"/>
      <c r="B46" s="59"/>
      <c r="C46" s="59"/>
      <c r="D46" s="32"/>
      <c r="E46" s="32"/>
      <c r="F46" s="32"/>
      <c r="G46" s="32"/>
      <c r="H46" s="32"/>
      <c r="I46" s="32"/>
      <c r="J46" s="116"/>
    </row>
    <row r="47" spans="1:10" ht="12.75">
      <c r="A47" s="117">
        <v>2004</v>
      </c>
      <c r="B47" s="59"/>
      <c r="C47" s="59"/>
      <c r="D47" s="32"/>
      <c r="E47" s="32"/>
      <c r="F47" s="32"/>
      <c r="G47" s="32"/>
      <c r="H47" s="32"/>
      <c r="I47" s="32"/>
      <c r="J47" s="116"/>
    </row>
    <row r="48" spans="1:10" ht="12.75">
      <c r="A48" s="59"/>
      <c r="B48" s="117">
        <v>30</v>
      </c>
      <c r="C48" s="117" t="s">
        <v>119</v>
      </c>
      <c r="D48" s="32"/>
      <c r="E48" s="32"/>
      <c r="F48" s="32"/>
      <c r="G48" s="32"/>
      <c r="H48" s="32"/>
      <c r="I48" s="32"/>
      <c r="J48" s="118">
        <v>420000</v>
      </c>
    </row>
    <row r="49" spans="1:10" ht="12.75">
      <c r="A49" s="59"/>
      <c r="B49" s="59"/>
      <c r="C49" s="117" t="s">
        <v>117</v>
      </c>
      <c r="D49" s="32"/>
      <c r="E49" s="32"/>
      <c r="F49" s="32"/>
      <c r="G49" s="32"/>
      <c r="H49" s="32"/>
      <c r="I49" s="32"/>
      <c r="J49" s="118">
        <v>100000</v>
      </c>
    </row>
    <row r="50" spans="1:10" ht="12.75">
      <c r="A50" s="59"/>
      <c r="B50" s="59"/>
      <c r="C50" s="117" t="s">
        <v>118</v>
      </c>
      <c r="D50" s="32"/>
      <c r="E50" s="32"/>
      <c r="F50" s="32"/>
      <c r="G50" s="32"/>
      <c r="H50" s="32"/>
      <c r="I50" s="32"/>
      <c r="J50" s="118">
        <v>200000</v>
      </c>
    </row>
    <row r="51" spans="1:10" ht="12.75">
      <c r="A51" s="59"/>
      <c r="B51" s="59"/>
      <c r="C51" s="117"/>
      <c r="D51" s="32"/>
      <c r="E51" s="32"/>
      <c r="F51" s="32"/>
      <c r="G51" s="32"/>
      <c r="H51" s="32"/>
      <c r="I51" s="32"/>
      <c r="J51" s="118"/>
    </row>
    <row r="52" spans="1:10" ht="12.75">
      <c r="A52" s="59" t="s">
        <v>84</v>
      </c>
      <c r="B52" s="59"/>
      <c r="C52" s="117"/>
      <c r="D52" s="32"/>
      <c r="E52" s="32"/>
      <c r="F52" s="32"/>
      <c r="G52" s="32"/>
      <c r="H52" s="32"/>
      <c r="I52" s="32"/>
      <c r="J52" s="116">
        <f>SUM(J48:J51)</f>
        <v>720000</v>
      </c>
    </row>
    <row r="53" spans="1:10" ht="12.75">
      <c r="A53" s="59"/>
      <c r="B53" s="59"/>
      <c r="C53" s="59"/>
      <c r="D53" s="32"/>
      <c r="E53" s="32"/>
      <c r="F53" s="32"/>
      <c r="G53" s="32"/>
      <c r="H53" s="32"/>
      <c r="I53" s="32"/>
      <c r="J53" s="116"/>
    </row>
    <row r="54" spans="1:10" ht="12.75">
      <c r="A54" s="117">
        <v>2005</v>
      </c>
      <c r="B54" s="117">
        <v>30</v>
      </c>
      <c r="C54" s="117" t="s">
        <v>119</v>
      </c>
      <c r="D54" s="32"/>
      <c r="E54" s="32"/>
      <c r="F54" s="32"/>
      <c r="G54" s="32"/>
      <c r="H54" s="32"/>
      <c r="I54" s="32"/>
      <c r="J54" s="118">
        <v>420000</v>
      </c>
    </row>
    <row r="55" spans="1:10" ht="12.75">
      <c r="A55" s="59"/>
      <c r="B55" s="59"/>
      <c r="C55" s="117" t="s">
        <v>117</v>
      </c>
      <c r="D55" s="32"/>
      <c r="E55" s="32"/>
      <c r="F55" s="32"/>
      <c r="G55" s="32"/>
      <c r="H55" s="32"/>
      <c r="I55" s="32"/>
      <c r="J55" s="118">
        <v>100000</v>
      </c>
    </row>
    <row r="56" spans="1:10" ht="12.75">
      <c r="A56" s="59"/>
      <c r="B56" s="59"/>
      <c r="C56" s="117" t="s">
        <v>120</v>
      </c>
      <c r="D56" s="32"/>
      <c r="E56" s="32"/>
      <c r="F56" s="32"/>
      <c r="G56" s="32"/>
      <c r="H56" s="32"/>
      <c r="I56" s="32"/>
      <c r="J56" s="118">
        <v>400000</v>
      </c>
    </row>
    <row r="57" spans="1:10" ht="12.75">
      <c r="A57" s="59"/>
      <c r="B57" s="59"/>
      <c r="C57" s="117"/>
      <c r="D57" s="32"/>
      <c r="E57" s="32"/>
      <c r="F57" s="32"/>
      <c r="G57" s="32"/>
      <c r="H57" s="32"/>
      <c r="I57" s="32"/>
      <c r="J57" s="118"/>
    </row>
    <row r="58" spans="1:10" ht="12.75">
      <c r="A58" s="59" t="s">
        <v>84</v>
      </c>
      <c r="B58" s="59"/>
      <c r="C58" s="59"/>
      <c r="D58" s="32"/>
      <c r="E58" s="32"/>
      <c r="F58" s="32"/>
      <c r="G58" s="32"/>
      <c r="H58" s="32"/>
      <c r="I58" s="32"/>
      <c r="J58" s="116">
        <f>SUM(J54:J57)</f>
        <v>920000</v>
      </c>
    </row>
    <row r="59" spans="1:10" ht="12.75">
      <c r="A59" s="59"/>
      <c r="B59" s="59"/>
      <c r="C59" s="59"/>
      <c r="D59" s="32"/>
      <c r="E59" s="32"/>
      <c r="F59" s="32"/>
      <c r="G59" s="32"/>
      <c r="H59" s="32"/>
      <c r="I59" s="32"/>
      <c r="J59" s="116"/>
    </row>
    <row r="60" spans="1:10" ht="12.75">
      <c r="A60" s="117">
        <v>2006</v>
      </c>
      <c r="B60" s="117">
        <v>30</v>
      </c>
      <c r="C60" s="117" t="s">
        <v>119</v>
      </c>
      <c r="D60" s="32"/>
      <c r="E60" s="32"/>
      <c r="F60" s="32"/>
      <c r="G60" s="32"/>
      <c r="H60" s="32"/>
      <c r="I60" s="32"/>
      <c r="J60" s="118">
        <v>420000</v>
      </c>
    </row>
    <row r="61" spans="1:10" ht="12.75">
      <c r="A61" s="59"/>
      <c r="B61" s="59"/>
      <c r="C61" s="117" t="s">
        <v>117</v>
      </c>
      <c r="D61" s="32"/>
      <c r="E61" s="32"/>
      <c r="F61" s="32"/>
      <c r="G61" s="32"/>
      <c r="H61" s="32"/>
      <c r="I61" s="32"/>
      <c r="J61" s="118">
        <v>100000</v>
      </c>
    </row>
    <row r="62" spans="1:10" ht="12.75">
      <c r="A62" s="59"/>
      <c r="B62" s="59"/>
      <c r="C62" s="117" t="s">
        <v>120</v>
      </c>
      <c r="D62" s="32"/>
      <c r="E62" s="32"/>
      <c r="F62" s="32"/>
      <c r="G62" s="32"/>
      <c r="H62" s="32"/>
      <c r="I62" s="32"/>
      <c r="J62" s="118">
        <v>400000</v>
      </c>
    </row>
    <row r="63" spans="1:10" ht="12.75">
      <c r="A63" s="59" t="s">
        <v>84</v>
      </c>
      <c r="B63" s="59"/>
      <c r="C63" s="59"/>
      <c r="D63" s="32"/>
      <c r="E63" s="32"/>
      <c r="F63" s="32"/>
      <c r="G63" s="32"/>
      <c r="H63" s="32"/>
      <c r="I63" s="32"/>
      <c r="J63" s="116">
        <f>SUM(J59:J62)</f>
        <v>920000</v>
      </c>
    </row>
    <row r="64" spans="1:10" ht="12.75">
      <c r="A64" s="59"/>
      <c r="B64" s="59"/>
      <c r="C64" s="59"/>
      <c r="D64" s="32"/>
      <c r="E64" s="32"/>
      <c r="F64" s="32"/>
      <c r="G64" s="32"/>
      <c r="H64" s="32"/>
      <c r="I64" s="32"/>
      <c r="J64" s="116"/>
    </row>
    <row r="65" spans="1:10" ht="12.75">
      <c r="A65" s="117">
        <v>2007</v>
      </c>
      <c r="B65" s="117">
        <v>30</v>
      </c>
      <c r="C65" s="117" t="s">
        <v>121</v>
      </c>
      <c r="D65" s="32"/>
      <c r="E65" s="32"/>
      <c r="F65" s="32"/>
      <c r="G65" s="32"/>
      <c r="H65" s="32"/>
      <c r="I65" s="32"/>
      <c r="J65" s="118">
        <v>140000</v>
      </c>
    </row>
    <row r="66" spans="1:10" ht="12.75">
      <c r="A66" s="59"/>
      <c r="B66" s="59"/>
      <c r="C66" s="117" t="s">
        <v>117</v>
      </c>
      <c r="D66" s="32"/>
      <c r="E66" s="32"/>
      <c r="F66" s="32"/>
      <c r="G66" s="32"/>
      <c r="H66" s="32"/>
      <c r="I66" s="32"/>
      <c r="J66" s="118">
        <v>100000</v>
      </c>
    </row>
    <row r="67" spans="1:10" ht="12.75">
      <c r="A67" s="59"/>
      <c r="B67" s="59"/>
      <c r="C67" s="117" t="s">
        <v>118</v>
      </c>
      <c r="D67" s="32"/>
      <c r="E67" s="32"/>
      <c r="F67" s="32"/>
      <c r="G67" s="32"/>
      <c r="H67" s="32"/>
      <c r="I67" s="32"/>
      <c r="J67" s="118">
        <v>100000</v>
      </c>
    </row>
    <row r="68" spans="1:10" ht="12.75">
      <c r="A68" s="59" t="s">
        <v>84</v>
      </c>
      <c r="B68" s="59"/>
      <c r="C68" s="59"/>
      <c r="D68" s="32"/>
      <c r="E68" s="32"/>
      <c r="F68" s="32"/>
      <c r="G68" s="32"/>
      <c r="H68" s="32"/>
      <c r="I68" s="32"/>
      <c r="J68" s="116">
        <f>SUM(J64:J67)</f>
        <v>340000</v>
      </c>
    </row>
    <row r="69" spans="1:10" ht="12.75">
      <c r="A69" s="59"/>
      <c r="B69" s="59"/>
      <c r="C69" s="59"/>
      <c r="D69" s="32"/>
      <c r="E69" s="32"/>
      <c r="F69" s="32"/>
      <c r="G69" s="32"/>
      <c r="H69" s="32"/>
      <c r="I69" s="32"/>
      <c r="J69" s="116"/>
    </row>
    <row r="70" spans="1:10" ht="12.75">
      <c r="A70" s="59"/>
      <c r="B70" s="59"/>
      <c r="C70" s="59"/>
      <c r="D70" s="32"/>
      <c r="E70" s="32"/>
      <c r="F70" s="32"/>
      <c r="G70" s="32"/>
      <c r="H70" s="32"/>
      <c r="I70" s="32"/>
      <c r="J70" s="116"/>
    </row>
    <row r="71" spans="1:10" ht="12.75">
      <c r="A71" s="125" t="s">
        <v>110</v>
      </c>
      <c r="B71" s="125"/>
      <c r="C71" s="125"/>
      <c r="D71" s="125"/>
      <c r="E71" s="125"/>
      <c r="F71" s="125"/>
      <c r="G71" s="125"/>
      <c r="H71" s="125"/>
      <c r="I71" s="125"/>
      <c r="J71" s="126">
        <f>(J52+J58+J63+J68)</f>
        <v>2900000</v>
      </c>
    </row>
    <row r="73" ht="12.75">
      <c r="A73" s="103">
        <v>1.3</v>
      </c>
    </row>
    <row r="74" spans="1:10" ht="12.75">
      <c r="A74">
        <v>2004</v>
      </c>
      <c r="B74">
        <v>10</v>
      </c>
      <c r="C74" t="s">
        <v>115</v>
      </c>
      <c r="J74">
        <v>2160</v>
      </c>
    </row>
    <row r="76" spans="2:10" ht="12.75">
      <c r="B76">
        <v>10</v>
      </c>
      <c r="C76" s="105" t="s">
        <v>111</v>
      </c>
      <c r="J76">
        <v>30000</v>
      </c>
    </row>
    <row r="77" spans="3:10" ht="12.75">
      <c r="C77" s="105" t="s">
        <v>113</v>
      </c>
      <c r="J77">
        <v>25000</v>
      </c>
    </row>
    <row r="78" spans="3:10" ht="12.75">
      <c r="C78" s="105" t="s">
        <v>112</v>
      </c>
      <c r="J78">
        <v>20000</v>
      </c>
    </row>
    <row r="79" ht="12.75">
      <c r="C79" s="105"/>
    </row>
    <row r="80" spans="2:10" ht="12.75">
      <c r="B80">
        <v>20</v>
      </c>
      <c r="C80" s="105" t="s">
        <v>114</v>
      </c>
      <c r="J80">
        <v>4800</v>
      </c>
    </row>
    <row r="81" ht="12.75">
      <c r="C81" s="104"/>
    </row>
    <row r="82" spans="1:10" ht="12.75">
      <c r="A82" s="103" t="s">
        <v>84</v>
      </c>
      <c r="B82" s="103"/>
      <c r="C82" s="103"/>
      <c r="D82" s="103"/>
      <c r="E82" s="103"/>
      <c r="F82" s="103"/>
      <c r="G82" s="103"/>
      <c r="H82" s="103"/>
      <c r="I82" s="103"/>
      <c r="J82" s="103">
        <f>SUM(J74:J81)</f>
        <v>81960</v>
      </c>
    </row>
    <row r="83" ht="12.75">
      <c r="C83" s="103"/>
    </row>
    <row r="84" ht="12.75">
      <c r="A84">
        <v>2005</v>
      </c>
    </row>
    <row r="87" spans="2:10" ht="12.75">
      <c r="B87">
        <v>20</v>
      </c>
      <c r="C87" s="115" t="s">
        <v>116</v>
      </c>
      <c r="D87" s="115"/>
      <c r="E87" s="115"/>
      <c r="J87">
        <v>200000</v>
      </c>
    </row>
    <row r="88" spans="3:5" ht="12.75">
      <c r="C88" s="115"/>
      <c r="D88" s="115"/>
      <c r="E88" s="115"/>
    </row>
    <row r="89" spans="1:10" ht="12.75">
      <c r="A89" s="103" t="s">
        <v>84</v>
      </c>
      <c r="B89" s="103"/>
      <c r="C89" s="103"/>
      <c r="D89" s="103"/>
      <c r="E89" s="103"/>
      <c r="F89" s="103"/>
      <c r="G89" s="103"/>
      <c r="H89" s="103"/>
      <c r="I89" s="103"/>
      <c r="J89" s="103">
        <f>SUM(J87:J88)</f>
        <v>200000</v>
      </c>
    </row>
    <row r="90" ht="12.75">
      <c r="C90" s="103"/>
    </row>
    <row r="91" spans="1:3" ht="12.75">
      <c r="A91">
        <v>2006</v>
      </c>
      <c r="C91" s="103"/>
    </row>
    <row r="92" ht="12.75">
      <c r="C92" s="103"/>
    </row>
    <row r="93" spans="2:10" ht="12.75">
      <c r="B93">
        <v>20</v>
      </c>
      <c r="C93" s="115" t="s">
        <v>116</v>
      </c>
      <c r="J93">
        <v>200000</v>
      </c>
    </row>
    <row r="94" ht="12.75">
      <c r="C94" s="115"/>
    </row>
    <row r="95" spans="1:10" ht="12.75">
      <c r="A95" s="103" t="s">
        <v>84</v>
      </c>
      <c r="B95" s="103"/>
      <c r="C95" s="103"/>
      <c r="D95" s="103"/>
      <c r="E95" s="103"/>
      <c r="F95" s="103"/>
      <c r="G95" s="103"/>
      <c r="H95" s="103"/>
      <c r="I95" s="103"/>
      <c r="J95" s="103">
        <f>SUM(J93:J94)</f>
        <v>200000</v>
      </c>
    </row>
    <row r="96" ht="12.75">
      <c r="C96" s="103"/>
    </row>
    <row r="97" spans="1:3" ht="12.75">
      <c r="A97">
        <v>2007</v>
      </c>
      <c r="C97" s="103"/>
    </row>
    <row r="98" spans="2:10" ht="12.75">
      <c r="B98">
        <v>20</v>
      </c>
      <c r="C98" s="115" t="s">
        <v>116</v>
      </c>
      <c r="J98">
        <v>200000</v>
      </c>
    </row>
    <row r="99" ht="12.75">
      <c r="C99" s="115"/>
    </row>
    <row r="100" spans="1:10" ht="12.75">
      <c r="A100" s="103" t="s">
        <v>84</v>
      </c>
      <c r="B100" s="103"/>
      <c r="C100" s="103"/>
      <c r="D100" s="103"/>
      <c r="E100" s="103"/>
      <c r="F100" s="103"/>
      <c r="G100" s="103"/>
      <c r="H100" s="103"/>
      <c r="I100" s="103"/>
      <c r="J100" s="103">
        <f>SUM(J98:J99)</f>
        <v>200000</v>
      </c>
    </row>
    <row r="101" ht="12.75">
      <c r="C101" s="103"/>
    </row>
    <row r="102" spans="1:10" ht="12.75">
      <c r="A102" s="112" t="s">
        <v>110</v>
      </c>
      <c r="B102" s="113"/>
      <c r="C102" s="112"/>
      <c r="D102" s="113"/>
      <c r="E102" s="113"/>
      <c r="F102" s="113"/>
      <c r="G102" s="113"/>
      <c r="H102" s="113"/>
      <c r="I102" s="113"/>
      <c r="J102" s="112">
        <f>(J82+J89+J95+J100)</f>
        <v>681960</v>
      </c>
    </row>
    <row r="104" spans="1:10" ht="12.75">
      <c r="A104" s="221" t="s">
        <v>339</v>
      </c>
      <c r="B104" s="221"/>
      <c r="C104" s="221"/>
      <c r="D104" s="221"/>
      <c r="E104" s="221"/>
      <c r="F104" s="221"/>
      <c r="G104" s="221"/>
      <c r="H104" s="221"/>
      <c r="I104" s="221"/>
      <c r="J104" s="222">
        <f>(J43+J71+J102)</f>
        <v>7802600</v>
      </c>
    </row>
    <row r="106" ht="12.75">
      <c r="A106" s="136">
        <v>2.1</v>
      </c>
    </row>
    <row r="108" spans="1:10" ht="12.75">
      <c r="A108" s="103">
        <v>2004</v>
      </c>
      <c r="B108">
        <v>10</v>
      </c>
      <c r="C108" t="s">
        <v>281</v>
      </c>
      <c r="J108">
        <v>5000</v>
      </c>
    </row>
    <row r="109" spans="1:10" ht="12.75">
      <c r="A109" s="103"/>
      <c r="C109" t="s">
        <v>200</v>
      </c>
      <c r="J109">
        <v>12000</v>
      </c>
    </row>
    <row r="110" spans="1:10" ht="12.75">
      <c r="A110" s="103"/>
      <c r="C110" t="s">
        <v>201</v>
      </c>
      <c r="J110">
        <v>3200</v>
      </c>
    </row>
    <row r="112" spans="2:10" ht="12.75">
      <c r="B112">
        <v>20</v>
      </c>
      <c r="C112" t="s">
        <v>190</v>
      </c>
      <c r="J112">
        <v>300000</v>
      </c>
    </row>
    <row r="113" spans="3:10" ht="12.75">
      <c r="C113" t="s">
        <v>198</v>
      </c>
      <c r="J113">
        <v>20000</v>
      </c>
    </row>
    <row r="114" spans="3:10" ht="12.75">
      <c r="C114" t="s">
        <v>199</v>
      </c>
      <c r="J114">
        <v>16000</v>
      </c>
    </row>
    <row r="115" spans="3:10" ht="12.75">
      <c r="C115" t="s">
        <v>244</v>
      </c>
      <c r="J115">
        <v>30000</v>
      </c>
    </row>
    <row r="116" spans="3:10" ht="12.75">
      <c r="C116" s="115" t="s">
        <v>245</v>
      </c>
      <c r="D116" s="115"/>
      <c r="E116" s="115"/>
      <c r="F116" s="115"/>
      <c r="G116" s="115"/>
      <c r="H116" s="115"/>
      <c r="I116" s="115"/>
      <c r="J116" s="115">
        <v>20000</v>
      </c>
    </row>
    <row r="117" spans="3:10" ht="12.75">
      <c r="C117" s="115" t="s">
        <v>246</v>
      </c>
      <c r="D117" s="115"/>
      <c r="E117" s="115"/>
      <c r="F117" s="115"/>
      <c r="G117" s="115"/>
      <c r="H117" s="115"/>
      <c r="I117" s="115"/>
      <c r="J117" s="115">
        <v>50000</v>
      </c>
    </row>
    <row r="119" spans="2:10" ht="12.75">
      <c r="B119">
        <v>30</v>
      </c>
      <c r="C119" t="s">
        <v>191</v>
      </c>
      <c r="J119">
        <v>200000</v>
      </c>
    </row>
    <row r="121" spans="2:10" ht="12.75">
      <c r="B121">
        <v>40</v>
      </c>
      <c r="C121" t="s">
        <v>21</v>
      </c>
      <c r="J121">
        <v>148200</v>
      </c>
    </row>
    <row r="124" spans="2:10" ht="12.75">
      <c r="B124">
        <v>50</v>
      </c>
      <c r="C124" t="s">
        <v>79</v>
      </c>
      <c r="J124">
        <v>3000</v>
      </c>
    </row>
    <row r="126" spans="1:10" ht="12.75">
      <c r="A126" s="103" t="s">
        <v>84</v>
      </c>
      <c r="B126" s="103"/>
      <c r="C126" s="103"/>
      <c r="D126" s="103"/>
      <c r="E126" s="103"/>
      <c r="F126" s="103"/>
      <c r="G126" s="103"/>
      <c r="H126" s="103"/>
      <c r="I126" s="103"/>
      <c r="J126" s="103">
        <f>SUM(J108:J125)</f>
        <v>807400</v>
      </c>
    </row>
    <row r="128" spans="1:10" ht="12.75">
      <c r="A128" s="103">
        <v>2005</v>
      </c>
      <c r="B128">
        <v>10</v>
      </c>
      <c r="C128" t="s">
        <v>202</v>
      </c>
      <c r="J128">
        <v>60000</v>
      </c>
    </row>
    <row r="129" spans="1:10" ht="12.75">
      <c r="A129" s="103"/>
      <c r="C129" t="s">
        <v>208</v>
      </c>
      <c r="J129">
        <v>40000</v>
      </c>
    </row>
    <row r="130" spans="1:10" ht="12.75">
      <c r="A130" s="103"/>
      <c r="C130" t="s">
        <v>201</v>
      </c>
      <c r="J130">
        <v>8000</v>
      </c>
    </row>
    <row r="131" spans="1:10" ht="12.75">
      <c r="A131" s="103"/>
      <c r="C131" t="s">
        <v>200</v>
      </c>
      <c r="J131">
        <v>30000</v>
      </c>
    </row>
    <row r="133" spans="2:10" ht="12.75">
      <c r="B133">
        <v>20</v>
      </c>
      <c r="C133" t="s">
        <v>203</v>
      </c>
      <c r="J133">
        <v>300000</v>
      </c>
    </row>
    <row r="134" spans="3:10" ht="12.75">
      <c r="C134" t="s">
        <v>207</v>
      </c>
      <c r="J134">
        <v>50000</v>
      </c>
    </row>
    <row r="135" spans="3:10" ht="12.75">
      <c r="C135" t="s">
        <v>206</v>
      </c>
      <c r="J135">
        <v>40000</v>
      </c>
    </row>
    <row r="137" spans="2:10" ht="12.75">
      <c r="B137">
        <v>30</v>
      </c>
      <c r="C137" t="s">
        <v>204</v>
      </c>
      <c r="J137">
        <v>400000</v>
      </c>
    </row>
    <row r="139" spans="2:10" ht="12.75">
      <c r="B139">
        <v>40</v>
      </c>
      <c r="C139" t="s">
        <v>116</v>
      </c>
      <c r="J139">
        <v>15000</v>
      </c>
    </row>
    <row r="141" spans="2:10" ht="12.75">
      <c r="B141">
        <v>50</v>
      </c>
      <c r="C141" t="s">
        <v>79</v>
      </c>
      <c r="J141">
        <v>6000</v>
      </c>
    </row>
    <row r="143" spans="1:10" ht="12.75">
      <c r="A143" s="103" t="s">
        <v>84</v>
      </c>
      <c r="B143" s="103"/>
      <c r="C143" s="103"/>
      <c r="D143" s="103"/>
      <c r="E143" s="103"/>
      <c r="F143" s="103"/>
      <c r="G143" s="103"/>
      <c r="H143" s="103"/>
      <c r="I143" s="103"/>
      <c r="J143" s="103">
        <f>SUM(J128:J142)</f>
        <v>949000</v>
      </c>
    </row>
    <row r="145" spans="1:10" ht="12.75">
      <c r="A145">
        <v>2006</v>
      </c>
      <c r="B145">
        <v>10</v>
      </c>
      <c r="C145" t="s">
        <v>202</v>
      </c>
      <c r="J145">
        <v>60000</v>
      </c>
    </row>
    <row r="146" spans="3:10" ht="12.75">
      <c r="C146" t="s">
        <v>208</v>
      </c>
      <c r="J146">
        <v>40000</v>
      </c>
    </row>
    <row r="147" spans="3:10" ht="12.75">
      <c r="C147" t="s">
        <v>201</v>
      </c>
      <c r="J147">
        <v>8000</v>
      </c>
    </row>
    <row r="148" spans="3:10" ht="12.75">
      <c r="C148" t="s">
        <v>200</v>
      </c>
      <c r="J148">
        <v>30000</v>
      </c>
    </row>
    <row r="150" ht="12.75">
      <c r="B150">
        <v>20</v>
      </c>
    </row>
    <row r="151" spans="3:10" ht="12.75">
      <c r="C151" t="s">
        <v>207</v>
      </c>
      <c r="J151">
        <v>50000</v>
      </c>
    </row>
    <row r="152" spans="3:10" ht="12.75">
      <c r="C152" t="s">
        <v>206</v>
      </c>
      <c r="J152">
        <v>40000</v>
      </c>
    </row>
    <row r="154" spans="2:10" ht="12.75">
      <c r="B154">
        <v>30</v>
      </c>
      <c r="C154" t="s">
        <v>209</v>
      </c>
      <c r="J154">
        <v>200000</v>
      </c>
    </row>
    <row r="156" spans="2:10" ht="12.75">
      <c r="B156">
        <v>40</v>
      </c>
      <c r="C156" t="s">
        <v>116</v>
      </c>
      <c r="J156">
        <v>15000</v>
      </c>
    </row>
    <row r="158" spans="2:10" ht="12.75">
      <c r="B158">
        <v>50</v>
      </c>
      <c r="C158" t="s">
        <v>79</v>
      </c>
      <c r="J158">
        <v>6000</v>
      </c>
    </row>
    <row r="160" spans="1:10" ht="12.75">
      <c r="A160" s="103" t="s">
        <v>84</v>
      </c>
      <c r="B160" s="103"/>
      <c r="C160" s="103"/>
      <c r="D160" s="103"/>
      <c r="E160" s="103"/>
      <c r="F160" s="103"/>
      <c r="G160" s="103"/>
      <c r="H160" s="103"/>
      <c r="I160" s="103"/>
      <c r="J160" s="103">
        <f>SUM(J145:J159)</f>
        <v>449000</v>
      </c>
    </row>
    <row r="161" spans="1:10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</row>
    <row r="162" spans="1:10" ht="12.75">
      <c r="A162" s="112" t="s">
        <v>110</v>
      </c>
      <c r="B162" s="112"/>
      <c r="C162" s="112"/>
      <c r="D162" s="112"/>
      <c r="E162" s="112"/>
      <c r="F162" s="112"/>
      <c r="G162" s="112"/>
      <c r="H162" s="112"/>
      <c r="I162" s="112"/>
      <c r="J162" s="114">
        <f>(J126+J143+J160)</f>
        <v>2205400</v>
      </c>
    </row>
    <row r="163" ht="12.75">
      <c r="A163" s="103"/>
    </row>
    <row r="164" ht="12.75">
      <c r="A164" s="103">
        <v>2.2</v>
      </c>
    </row>
    <row r="165" ht="12.75">
      <c r="J165" s="104"/>
    </row>
    <row r="167" spans="1:10" ht="12.75">
      <c r="A167" s="103">
        <v>2004</v>
      </c>
      <c r="B167">
        <v>10</v>
      </c>
      <c r="C167" s="105" t="s">
        <v>132</v>
      </c>
      <c r="J167">
        <v>200000</v>
      </c>
    </row>
    <row r="168" spans="1:10" ht="12.75">
      <c r="A168" s="103"/>
      <c r="C168" s="105" t="s">
        <v>240</v>
      </c>
      <c r="J168">
        <v>50000</v>
      </c>
    </row>
    <row r="169" spans="1:3" ht="12.75">
      <c r="A169" s="103"/>
      <c r="C169" s="105"/>
    </row>
    <row r="170" spans="2:10" ht="12.75">
      <c r="B170">
        <v>20</v>
      </c>
      <c r="C170" t="s">
        <v>122</v>
      </c>
      <c r="G170" s="104"/>
      <c r="J170">
        <v>50000</v>
      </c>
    </row>
    <row r="171" ht="12.75">
      <c r="G171" s="104"/>
    </row>
    <row r="172" spans="2:10" ht="12.75">
      <c r="B172">
        <v>30</v>
      </c>
      <c r="C172" t="s">
        <v>123</v>
      </c>
      <c r="G172" s="104"/>
      <c r="J172">
        <v>300000</v>
      </c>
    </row>
    <row r="173" spans="3:10" ht="12.75">
      <c r="C173" t="s">
        <v>124</v>
      </c>
      <c r="G173" s="104"/>
      <c r="J173">
        <v>30000</v>
      </c>
    </row>
    <row r="174" spans="3:10" ht="12.75">
      <c r="C174" t="s">
        <v>241</v>
      </c>
      <c r="G174" s="104"/>
      <c r="J174">
        <v>60000</v>
      </c>
    </row>
    <row r="175" ht="12.75">
      <c r="G175" s="104"/>
    </row>
    <row r="176" spans="2:10" ht="12.75">
      <c r="B176">
        <v>40</v>
      </c>
      <c r="C176" t="s">
        <v>130</v>
      </c>
      <c r="G176" s="104"/>
      <c r="J176">
        <v>35000</v>
      </c>
    </row>
    <row r="177" ht="12.75">
      <c r="G177" s="104"/>
    </row>
    <row r="178" spans="2:10" ht="12.75">
      <c r="B178">
        <v>50</v>
      </c>
      <c r="C178" t="s">
        <v>131</v>
      </c>
      <c r="G178" s="104"/>
      <c r="J178">
        <v>20000</v>
      </c>
    </row>
    <row r="179" spans="3:8" ht="12.75">
      <c r="C179" s="104"/>
      <c r="H179" s="104"/>
    </row>
    <row r="180" spans="1:10" ht="12.75">
      <c r="A180" s="103" t="s">
        <v>84</v>
      </c>
      <c r="B180" s="103"/>
      <c r="C180" s="137"/>
      <c r="D180" s="103"/>
      <c r="E180" s="103"/>
      <c r="F180" s="103"/>
      <c r="G180" s="103"/>
      <c r="H180" s="137"/>
      <c r="I180" s="103"/>
      <c r="J180" s="103">
        <f>SUM(J167:J179)</f>
        <v>745000</v>
      </c>
    </row>
    <row r="181" ht="12.75">
      <c r="C181" s="103"/>
    </row>
    <row r="182" spans="1:10" ht="12.75">
      <c r="A182" s="103">
        <v>2005</v>
      </c>
      <c r="B182">
        <v>10</v>
      </c>
      <c r="C182" t="s">
        <v>134</v>
      </c>
      <c r="G182" s="104"/>
      <c r="J182">
        <v>200000</v>
      </c>
    </row>
    <row r="183" ht="12.75">
      <c r="H183" s="104"/>
    </row>
    <row r="184" spans="2:10" ht="12.75">
      <c r="B184">
        <v>20</v>
      </c>
      <c r="C184" t="s">
        <v>133</v>
      </c>
      <c r="H184" s="104"/>
      <c r="J184">
        <v>400000</v>
      </c>
    </row>
    <row r="185" ht="12.75">
      <c r="G185" s="104"/>
    </row>
    <row r="186" spans="2:10" ht="12.75">
      <c r="B186">
        <v>30</v>
      </c>
      <c r="C186" t="s">
        <v>135</v>
      </c>
      <c r="G186" s="104"/>
      <c r="J186">
        <v>405000</v>
      </c>
    </row>
    <row r="187" spans="3:10" ht="12.75">
      <c r="C187" t="s">
        <v>242</v>
      </c>
      <c r="G187" s="104"/>
      <c r="J187">
        <v>150000</v>
      </c>
    </row>
    <row r="188" ht="12.75">
      <c r="H188" s="104"/>
    </row>
    <row r="189" spans="2:10" ht="12.75">
      <c r="B189">
        <v>40</v>
      </c>
      <c r="C189" t="s">
        <v>130</v>
      </c>
      <c r="G189" s="104"/>
      <c r="J189">
        <v>35000</v>
      </c>
    </row>
    <row r="190" ht="12.75">
      <c r="G190" s="104"/>
    </row>
    <row r="191" spans="2:10" ht="12.75">
      <c r="B191">
        <v>50</v>
      </c>
      <c r="C191" t="s">
        <v>131</v>
      </c>
      <c r="G191" s="104"/>
      <c r="J191">
        <v>20000</v>
      </c>
    </row>
    <row r="192" ht="12.75">
      <c r="H192" s="104"/>
    </row>
    <row r="193" spans="1:10" ht="12.75">
      <c r="A193" s="103" t="s">
        <v>84</v>
      </c>
      <c r="B193" s="103"/>
      <c r="C193" s="103"/>
      <c r="D193" s="103"/>
      <c r="E193" s="103"/>
      <c r="F193" s="103"/>
      <c r="G193" s="137"/>
      <c r="H193" s="103"/>
      <c r="I193" s="103"/>
      <c r="J193" s="103">
        <f>SUM(J182:J192)</f>
        <v>1210000</v>
      </c>
    </row>
    <row r="194" ht="12.75">
      <c r="I194" s="104"/>
    </row>
    <row r="195" spans="1:10" ht="12.75">
      <c r="A195" s="103">
        <v>2006</v>
      </c>
      <c r="B195">
        <v>10</v>
      </c>
      <c r="C195" t="s">
        <v>134</v>
      </c>
      <c r="G195" s="104"/>
      <c r="J195">
        <v>200000</v>
      </c>
    </row>
    <row r="196" ht="12.75">
      <c r="H196" s="104"/>
    </row>
    <row r="197" spans="2:10" ht="12.75">
      <c r="B197">
        <v>20</v>
      </c>
      <c r="C197" t="s">
        <v>133</v>
      </c>
      <c r="H197" s="104"/>
      <c r="J197">
        <v>350000</v>
      </c>
    </row>
    <row r="199" spans="2:10" ht="12.75">
      <c r="B199">
        <v>30</v>
      </c>
      <c r="C199" t="s">
        <v>135</v>
      </c>
      <c r="G199" s="104"/>
      <c r="J199">
        <v>405000</v>
      </c>
    </row>
    <row r="200" spans="3:10" ht="12.75">
      <c r="C200" t="s">
        <v>243</v>
      </c>
      <c r="G200" s="104"/>
      <c r="J200">
        <v>150000</v>
      </c>
    </row>
    <row r="201" ht="12.75">
      <c r="H201" s="104"/>
    </row>
    <row r="202" spans="2:10" ht="12.75">
      <c r="B202">
        <v>40</v>
      </c>
      <c r="C202" t="s">
        <v>130</v>
      </c>
      <c r="G202" s="104"/>
      <c r="J202">
        <v>35000</v>
      </c>
    </row>
    <row r="203" ht="12.75">
      <c r="G203" s="104"/>
    </row>
    <row r="204" spans="2:10" ht="12.75">
      <c r="B204">
        <v>50</v>
      </c>
      <c r="C204" t="s">
        <v>131</v>
      </c>
      <c r="G204" s="104"/>
      <c r="J204">
        <v>20000</v>
      </c>
    </row>
    <row r="205" ht="12.75">
      <c r="G205" s="104"/>
    </row>
    <row r="206" spans="1:10" ht="12.75">
      <c r="A206" s="103" t="s">
        <v>84</v>
      </c>
      <c r="B206" s="103"/>
      <c r="C206" s="103"/>
      <c r="D206" s="103"/>
      <c r="E206" s="103"/>
      <c r="F206" s="103"/>
      <c r="G206" s="137"/>
      <c r="H206" s="103"/>
      <c r="I206" s="103"/>
      <c r="J206" s="103">
        <f>SUM(J195:J205)</f>
        <v>1160000</v>
      </c>
    </row>
    <row r="207" ht="12.75">
      <c r="H207" s="104"/>
    </row>
    <row r="208" spans="1:10" ht="12.75">
      <c r="A208" s="103">
        <v>2007</v>
      </c>
      <c r="B208">
        <v>10</v>
      </c>
      <c r="C208" t="s">
        <v>134</v>
      </c>
      <c r="G208" s="104"/>
      <c r="J208">
        <v>100000</v>
      </c>
    </row>
    <row r="209" ht="12.75">
      <c r="H209" s="104"/>
    </row>
    <row r="210" spans="2:10" ht="12.75">
      <c r="B210">
        <v>20</v>
      </c>
      <c r="C210" t="s">
        <v>133</v>
      </c>
      <c r="H210" s="104"/>
      <c r="J210">
        <v>175000</v>
      </c>
    </row>
    <row r="211" ht="12.75">
      <c r="A211" s="103"/>
    </row>
    <row r="212" spans="2:10" ht="12.75">
      <c r="B212">
        <v>30</v>
      </c>
      <c r="C212" t="s">
        <v>139</v>
      </c>
      <c r="G212" s="104"/>
      <c r="J212">
        <v>202500</v>
      </c>
    </row>
    <row r="213" ht="12.75">
      <c r="H213" s="104"/>
    </row>
    <row r="214" spans="2:10" ht="12.75">
      <c r="B214">
        <v>40</v>
      </c>
      <c r="C214" t="s">
        <v>130</v>
      </c>
      <c r="G214" s="104"/>
      <c r="J214">
        <v>17500</v>
      </c>
    </row>
    <row r="215" ht="12.75">
      <c r="G215" s="104"/>
    </row>
    <row r="216" spans="2:10" ht="12.75">
      <c r="B216">
        <v>50</v>
      </c>
      <c r="C216" t="s">
        <v>131</v>
      </c>
      <c r="G216" s="104"/>
      <c r="J216">
        <v>10000</v>
      </c>
    </row>
    <row r="217" ht="12.75">
      <c r="H217" s="104"/>
    </row>
    <row r="218" spans="7:10" ht="12.75">
      <c r="G218" s="104"/>
      <c r="J218" s="103">
        <f>SUM(J208:J217)</f>
        <v>505000</v>
      </c>
    </row>
    <row r="220" spans="1:10" ht="12.75">
      <c r="A220" s="112" t="s">
        <v>110</v>
      </c>
      <c r="B220" s="113"/>
      <c r="C220" s="113"/>
      <c r="D220" s="113"/>
      <c r="E220" s="113"/>
      <c r="F220" s="113"/>
      <c r="G220" s="113"/>
      <c r="H220" s="113"/>
      <c r="I220" s="113"/>
      <c r="J220" s="114">
        <f>(J180+J193+J206+J218)</f>
        <v>3620000</v>
      </c>
    </row>
    <row r="221" spans="1:10" ht="12.75">
      <c r="A221" s="119"/>
      <c r="B221" s="120"/>
      <c r="C221" s="120"/>
      <c r="D221" s="120"/>
      <c r="E221" s="120"/>
      <c r="F221" s="120"/>
      <c r="G221" s="120"/>
      <c r="H221" s="120"/>
      <c r="I221" s="120"/>
      <c r="J221" s="121"/>
    </row>
    <row r="222" ht="12.75">
      <c r="A222" s="103">
        <v>2.3</v>
      </c>
    </row>
    <row r="224" spans="1:10" ht="12.75">
      <c r="A224">
        <v>2004</v>
      </c>
      <c r="B224">
        <v>10</v>
      </c>
      <c r="C224" t="s">
        <v>173</v>
      </c>
      <c r="J224">
        <v>3500</v>
      </c>
    </row>
    <row r="225" spans="3:10" ht="12.75">
      <c r="C225" t="s">
        <v>165</v>
      </c>
      <c r="J225">
        <v>2000</v>
      </c>
    </row>
    <row r="226" spans="3:10" ht="12.75">
      <c r="C226" t="s">
        <v>167</v>
      </c>
      <c r="J226">
        <v>10000</v>
      </c>
    </row>
    <row r="227" spans="3:10" ht="12.75">
      <c r="C227" t="s">
        <v>174</v>
      </c>
      <c r="J227">
        <v>10000</v>
      </c>
    </row>
    <row r="228" spans="3:10" ht="12.75">
      <c r="C228" t="s">
        <v>166</v>
      </c>
      <c r="J228">
        <v>18000</v>
      </c>
    </row>
    <row r="230" spans="2:10" ht="12.75">
      <c r="B230">
        <v>20</v>
      </c>
      <c r="C230" t="s">
        <v>175</v>
      </c>
      <c r="J230">
        <v>60000</v>
      </c>
    </row>
    <row r="232" spans="1:10" ht="12.75">
      <c r="A232" s="103" t="s">
        <v>84</v>
      </c>
      <c r="B232" s="103"/>
      <c r="C232" s="103"/>
      <c r="D232" s="103"/>
      <c r="E232" s="103"/>
      <c r="F232" s="103"/>
      <c r="G232" s="103"/>
      <c r="H232" s="103"/>
      <c r="I232" s="103"/>
      <c r="J232" s="103">
        <f>SUM(J224:J231)</f>
        <v>103500</v>
      </c>
    </row>
    <row r="234" spans="1:10" ht="12.75">
      <c r="A234">
        <v>2005</v>
      </c>
      <c r="B234">
        <v>10</v>
      </c>
      <c r="C234" s="124" t="s">
        <v>170</v>
      </c>
      <c r="D234" s="124"/>
      <c r="E234" s="124"/>
      <c r="F234" s="124"/>
      <c r="J234">
        <v>20000</v>
      </c>
    </row>
    <row r="235" spans="3:10" ht="12.75">
      <c r="C235" s="124" t="s">
        <v>169</v>
      </c>
      <c r="D235" s="124"/>
      <c r="E235" s="124"/>
      <c r="F235" s="124"/>
      <c r="J235">
        <v>20000</v>
      </c>
    </row>
    <row r="236" spans="3:10" ht="12.75">
      <c r="C236" s="124" t="s">
        <v>176</v>
      </c>
      <c r="D236" s="124"/>
      <c r="E236" s="124"/>
      <c r="F236" s="124"/>
      <c r="J236">
        <v>8000</v>
      </c>
    </row>
    <row r="238" spans="2:10" ht="12.75">
      <c r="B238">
        <v>40</v>
      </c>
      <c r="C238" t="s">
        <v>158</v>
      </c>
      <c r="J238">
        <v>640000</v>
      </c>
    </row>
    <row r="240" spans="1:10" ht="12.75">
      <c r="A240" s="103" t="s">
        <v>84</v>
      </c>
      <c r="B240" s="103"/>
      <c r="C240" s="103"/>
      <c r="D240" s="103"/>
      <c r="E240" s="103"/>
      <c r="F240" s="103"/>
      <c r="G240" s="103"/>
      <c r="H240" s="103"/>
      <c r="I240" s="103"/>
      <c r="J240" s="103">
        <f>SUM(J234:J239)</f>
        <v>688000</v>
      </c>
    </row>
    <row r="241" spans="1:10" ht="12.75">
      <c r="A241" s="119"/>
      <c r="B241" s="120"/>
      <c r="C241" s="120"/>
      <c r="D241" s="120"/>
      <c r="E241" s="120"/>
      <c r="F241" s="120"/>
      <c r="G241" s="120"/>
      <c r="H241" s="120"/>
      <c r="I241" s="120"/>
      <c r="J241" s="121"/>
    </row>
    <row r="242" spans="1:10" ht="12.75">
      <c r="A242" s="122">
        <v>2006</v>
      </c>
      <c r="B242" s="120">
        <v>10</v>
      </c>
      <c r="C242" s="120" t="s">
        <v>168</v>
      </c>
      <c r="D242" s="120"/>
      <c r="E242" s="120"/>
      <c r="F242" s="120"/>
      <c r="G242" s="120"/>
      <c r="H242" s="120"/>
      <c r="I242" s="120"/>
      <c r="J242" s="123">
        <v>60000</v>
      </c>
    </row>
    <row r="243" spans="1:10" ht="12.75">
      <c r="A243" s="119"/>
      <c r="B243" s="120"/>
      <c r="C243" s="120"/>
      <c r="D243" s="120"/>
      <c r="E243" s="120"/>
      <c r="F243" s="120"/>
      <c r="G243" s="120"/>
      <c r="H243" s="120"/>
      <c r="I243" s="120"/>
      <c r="J243" s="121"/>
    </row>
    <row r="244" spans="1:10" ht="12.75">
      <c r="A244" s="119" t="s">
        <v>84</v>
      </c>
      <c r="B244" s="120"/>
      <c r="C244" s="120"/>
      <c r="D244" s="120"/>
      <c r="E244" s="120"/>
      <c r="F244" s="120"/>
      <c r="G244" s="120"/>
      <c r="H244" s="120"/>
      <c r="I244" s="120"/>
      <c r="J244" s="121">
        <f>SUM(J242:J243)</f>
        <v>60000</v>
      </c>
    </row>
    <row r="245" spans="1:10" ht="12.75">
      <c r="A245" s="122"/>
      <c r="B245" s="120"/>
      <c r="C245" s="120"/>
      <c r="D245" s="120"/>
      <c r="E245" s="120"/>
      <c r="F245" s="120"/>
      <c r="G245" s="120"/>
      <c r="H245" s="120"/>
      <c r="I245" s="120"/>
      <c r="J245" s="121"/>
    </row>
    <row r="246" spans="1:10" ht="12.75">
      <c r="A246" s="122">
        <v>2007</v>
      </c>
      <c r="B246" s="120">
        <v>10</v>
      </c>
      <c r="C246" s="120" t="s">
        <v>171</v>
      </c>
      <c r="D246" s="120"/>
      <c r="E246" s="120"/>
      <c r="F246" s="120"/>
      <c r="G246" s="120"/>
      <c r="H246" s="120"/>
      <c r="I246" s="120"/>
      <c r="J246" s="123">
        <v>45000</v>
      </c>
    </row>
    <row r="247" spans="1:10" ht="12.75">
      <c r="A247" s="119"/>
      <c r="B247" s="120"/>
      <c r="C247" s="120" t="s">
        <v>172</v>
      </c>
      <c r="D247" s="120"/>
      <c r="E247" s="120"/>
      <c r="F247" s="120"/>
      <c r="G247" s="120"/>
      <c r="H247" s="120"/>
      <c r="I247" s="120"/>
      <c r="J247" s="121"/>
    </row>
    <row r="248" spans="1:10" ht="12.75">
      <c r="A248" s="119"/>
      <c r="B248" s="120"/>
      <c r="C248" s="120"/>
      <c r="D248" s="120"/>
      <c r="E248" s="120"/>
      <c r="F248" s="120"/>
      <c r="G248" s="120"/>
      <c r="H248" s="120"/>
      <c r="I248" s="120"/>
      <c r="J248" s="121"/>
    </row>
    <row r="249" spans="1:10" ht="12.75">
      <c r="A249" s="119" t="s">
        <v>84</v>
      </c>
      <c r="B249" s="120"/>
      <c r="C249" s="120"/>
      <c r="D249" s="120"/>
      <c r="E249" s="120"/>
      <c r="F249" s="120"/>
      <c r="G249" s="120"/>
      <c r="H249" s="120"/>
      <c r="I249" s="120"/>
      <c r="J249" s="121">
        <f>SUM(J246:J248)</f>
        <v>45000</v>
      </c>
    </row>
    <row r="250" spans="1:10" ht="12.75">
      <c r="A250" s="119"/>
      <c r="B250" s="120"/>
      <c r="C250" s="120"/>
      <c r="D250" s="120"/>
      <c r="E250" s="120"/>
      <c r="F250" s="120"/>
      <c r="G250" s="120"/>
      <c r="H250" s="120"/>
      <c r="I250" s="120"/>
      <c r="J250" s="121"/>
    </row>
    <row r="251" spans="1:10" ht="12.75">
      <c r="A251" s="112" t="s">
        <v>110</v>
      </c>
      <c r="B251" s="113"/>
      <c r="C251" s="113"/>
      <c r="D251" s="113"/>
      <c r="E251" s="113"/>
      <c r="F251" s="113"/>
      <c r="G251" s="113"/>
      <c r="H251" s="113"/>
      <c r="I251" s="113"/>
      <c r="J251" s="114">
        <f>(J232+J240+J244+J249)</f>
        <v>896500</v>
      </c>
    </row>
    <row r="252" spans="1:10" ht="12.75">
      <c r="A252" s="119"/>
      <c r="B252" s="120"/>
      <c r="C252" s="120"/>
      <c r="D252" s="120"/>
      <c r="E252" s="120"/>
      <c r="F252" s="120"/>
      <c r="G252" s="120"/>
      <c r="H252" s="120"/>
      <c r="I252" s="120"/>
      <c r="J252" s="121"/>
    </row>
    <row r="254" ht="12.75">
      <c r="A254" s="103">
        <v>2.4</v>
      </c>
    </row>
    <row r="256" spans="1:10" ht="12.75">
      <c r="A256">
        <v>2004</v>
      </c>
      <c r="B256">
        <v>10</v>
      </c>
      <c r="C256" t="s">
        <v>144</v>
      </c>
      <c r="J256">
        <v>324000</v>
      </c>
    </row>
    <row r="257" spans="3:10" ht="12.75">
      <c r="C257" t="s">
        <v>145</v>
      </c>
      <c r="J257">
        <v>151200</v>
      </c>
    </row>
    <row r="259" spans="2:10" ht="12.75">
      <c r="B259">
        <v>20</v>
      </c>
      <c r="C259" t="s">
        <v>142</v>
      </c>
      <c r="J259">
        <v>270000</v>
      </c>
    </row>
    <row r="262" spans="2:10" ht="12.75">
      <c r="B262">
        <v>30</v>
      </c>
      <c r="C262" t="s">
        <v>140</v>
      </c>
      <c r="J262">
        <v>280000</v>
      </c>
    </row>
    <row r="263" ht="12.75">
      <c r="C263" t="s">
        <v>141</v>
      </c>
    </row>
    <row r="265" spans="1:10" ht="12.75">
      <c r="A265" s="103" t="s">
        <v>84</v>
      </c>
      <c r="B265" s="103"/>
      <c r="C265" s="103"/>
      <c r="D265" s="103"/>
      <c r="E265" s="103"/>
      <c r="F265" s="103"/>
      <c r="G265" s="103"/>
      <c r="H265" s="103"/>
      <c r="I265" s="103"/>
      <c r="J265" s="103">
        <f>SUM(J256:J264)</f>
        <v>1025200</v>
      </c>
    </row>
    <row r="267" spans="1:10" ht="12.75">
      <c r="A267">
        <v>2005</v>
      </c>
      <c r="B267">
        <v>10</v>
      </c>
      <c r="C267" t="s">
        <v>146</v>
      </c>
      <c r="J267">
        <v>700000</v>
      </c>
    </row>
    <row r="268" ht="12.75">
      <c r="C268" t="s">
        <v>148</v>
      </c>
    </row>
    <row r="269" spans="3:10" ht="12.75">
      <c r="C269" t="s">
        <v>57</v>
      </c>
      <c r="J269">
        <v>150000</v>
      </c>
    </row>
    <row r="272" spans="2:10" ht="12.75">
      <c r="B272">
        <v>20</v>
      </c>
      <c r="C272" t="s">
        <v>147</v>
      </c>
      <c r="J272">
        <v>1000000</v>
      </c>
    </row>
    <row r="273" ht="12.75">
      <c r="C273" t="s">
        <v>148</v>
      </c>
    </row>
    <row r="274" spans="3:10" ht="12.75">
      <c r="C274" t="s">
        <v>142</v>
      </c>
      <c r="J274">
        <v>150000</v>
      </c>
    </row>
    <row r="276" spans="1:10" ht="12.75">
      <c r="A276" s="103" t="s">
        <v>84</v>
      </c>
      <c r="B276" s="103"/>
      <c r="C276" s="103"/>
      <c r="D276" s="103"/>
      <c r="E276" s="103"/>
      <c r="F276" s="103"/>
      <c r="G276" s="103"/>
      <c r="H276" s="103"/>
      <c r="I276" s="103"/>
      <c r="J276" s="103">
        <f>SUM(J267:J275)</f>
        <v>2000000</v>
      </c>
    </row>
    <row r="278" spans="1:10" ht="12.75">
      <c r="A278">
        <v>2006</v>
      </c>
      <c r="B278">
        <v>10</v>
      </c>
      <c r="C278" t="s">
        <v>149</v>
      </c>
      <c r="J278">
        <v>1400000</v>
      </c>
    </row>
    <row r="279" ht="12.75">
      <c r="C279" t="s">
        <v>148</v>
      </c>
    </row>
    <row r="280" spans="3:10" ht="12.75">
      <c r="C280" t="s">
        <v>57</v>
      </c>
      <c r="J280">
        <v>300000</v>
      </c>
    </row>
    <row r="283" spans="2:10" ht="12.75">
      <c r="B283">
        <v>20</v>
      </c>
      <c r="C283" t="s">
        <v>150</v>
      </c>
      <c r="J283">
        <v>2000000</v>
      </c>
    </row>
    <row r="284" ht="12.75">
      <c r="C284" t="s">
        <v>148</v>
      </c>
    </row>
    <row r="285" spans="3:10" ht="12.75">
      <c r="C285" t="s">
        <v>142</v>
      </c>
      <c r="J285">
        <v>300000</v>
      </c>
    </row>
    <row r="287" spans="1:10" ht="12.75">
      <c r="A287" s="103" t="s">
        <v>84</v>
      </c>
      <c r="B287" s="103"/>
      <c r="C287" s="103"/>
      <c r="D287" s="103"/>
      <c r="E287" s="103"/>
      <c r="F287" s="103"/>
      <c r="G287" s="103"/>
      <c r="H287" s="103"/>
      <c r="I287" s="103"/>
      <c r="J287" s="103">
        <f>SUM(J278:J286)</f>
        <v>4000000</v>
      </c>
    </row>
    <row r="289" spans="1:10" ht="12.75">
      <c r="A289">
        <v>2007</v>
      </c>
      <c r="B289">
        <v>10</v>
      </c>
      <c r="C289" t="s">
        <v>144</v>
      </c>
      <c r="J289">
        <v>324000</v>
      </c>
    </row>
    <row r="290" spans="3:10" ht="12.75">
      <c r="C290" t="s">
        <v>145</v>
      </c>
      <c r="J290">
        <v>151200</v>
      </c>
    </row>
    <row r="292" spans="2:10" ht="12.75">
      <c r="B292">
        <v>20</v>
      </c>
      <c r="C292" t="s">
        <v>142</v>
      </c>
      <c r="J292">
        <v>270000</v>
      </c>
    </row>
    <row r="295" spans="2:10" ht="12.75">
      <c r="B295">
        <v>30</v>
      </c>
      <c r="C295" t="s">
        <v>140</v>
      </c>
      <c r="J295">
        <v>280000</v>
      </c>
    </row>
    <row r="296" ht="12.75">
      <c r="C296" t="s">
        <v>141</v>
      </c>
    </row>
    <row r="298" spans="1:10" ht="12.75">
      <c r="A298" s="103" t="s">
        <v>84</v>
      </c>
      <c r="B298" s="103"/>
      <c r="C298" s="103"/>
      <c r="D298" s="103"/>
      <c r="E298" s="103"/>
      <c r="F298" s="103"/>
      <c r="G298" s="103"/>
      <c r="H298" s="103"/>
      <c r="I298" s="103"/>
      <c r="J298" s="103">
        <f>SUM(J289:J297)</f>
        <v>1025200</v>
      </c>
    </row>
    <row r="300" spans="1:10" ht="12.75">
      <c r="A300" s="112" t="s">
        <v>110</v>
      </c>
      <c r="B300" s="112"/>
      <c r="C300" s="112"/>
      <c r="D300" s="112"/>
      <c r="E300" s="112"/>
      <c r="F300" s="112"/>
      <c r="G300" s="112"/>
      <c r="H300" s="112"/>
      <c r="I300" s="112"/>
      <c r="J300" s="114">
        <f>(J265+J276+J287+J298)</f>
        <v>8050400</v>
      </c>
    </row>
    <row r="302" ht="12.75">
      <c r="A302" s="103">
        <v>2.5</v>
      </c>
    </row>
    <row r="303" spans="1:10" ht="12.75">
      <c r="A303">
        <v>2004</v>
      </c>
      <c r="B303">
        <v>10</v>
      </c>
      <c r="C303" t="s">
        <v>177</v>
      </c>
      <c r="J303">
        <v>20000</v>
      </c>
    </row>
    <row r="304" spans="3:10" ht="12.75">
      <c r="C304" t="s">
        <v>178</v>
      </c>
      <c r="J304">
        <v>120000</v>
      </c>
    </row>
    <row r="305" spans="3:10" ht="12.75">
      <c r="C305" t="s">
        <v>185</v>
      </c>
      <c r="J305">
        <v>10000</v>
      </c>
    </row>
    <row r="306" spans="3:10" ht="12.75">
      <c r="C306" t="s">
        <v>181</v>
      </c>
      <c r="J306">
        <v>10000</v>
      </c>
    </row>
    <row r="308" spans="2:10" ht="12.75">
      <c r="B308">
        <v>20</v>
      </c>
      <c r="C308" t="s">
        <v>180</v>
      </c>
      <c r="J308">
        <v>40000</v>
      </c>
    </row>
    <row r="310" spans="2:10" ht="12.75">
      <c r="B310">
        <v>30</v>
      </c>
      <c r="C310" t="s">
        <v>182</v>
      </c>
      <c r="J310">
        <v>120000</v>
      </c>
    </row>
    <row r="312" spans="1:10" ht="12.75">
      <c r="A312" s="103" t="s">
        <v>84</v>
      </c>
      <c r="B312" s="103"/>
      <c r="C312" s="103"/>
      <c r="D312" s="103"/>
      <c r="E312" s="103"/>
      <c r="F312" s="103"/>
      <c r="G312" s="103"/>
      <c r="H312" s="103"/>
      <c r="I312" s="103"/>
      <c r="J312" s="103">
        <f>SUM(J303:J311)</f>
        <v>320000</v>
      </c>
    </row>
    <row r="314" spans="1:10" ht="12.75">
      <c r="A314">
        <v>2005</v>
      </c>
      <c r="B314">
        <v>10</v>
      </c>
      <c r="C314" t="s">
        <v>184</v>
      </c>
      <c r="J314">
        <v>5000</v>
      </c>
    </row>
    <row r="315" spans="3:10" ht="12.75">
      <c r="C315" t="s">
        <v>187</v>
      </c>
      <c r="J315">
        <v>10000</v>
      </c>
    </row>
    <row r="316" spans="3:10" ht="12.75">
      <c r="C316" t="s">
        <v>186</v>
      </c>
      <c r="J316">
        <v>36000</v>
      </c>
    </row>
    <row r="318" spans="2:10" ht="12.75">
      <c r="B318">
        <v>30</v>
      </c>
      <c r="C318" t="s">
        <v>183</v>
      </c>
      <c r="J318">
        <v>240000</v>
      </c>
    </row>
    <row r="319" spans="3:10" ht="12.75">
      <c r="C319" t="s">
        <v>179</v>
      </c>
      <c r="J319">
        <v>360000</v>
      </c>
    </row>
    <row r="321" spans="1:10" ht="12.75">
      <c r="A321" s="103" t="s">
        <v>84</v>
      </c>
      <c r="B321" s="103"/>
      <c r="C321" s="103"/>
      <c r="D321" s="103"/>
      <c r="E321" s="103"/>
      <c r="F321" s="103"/>
      <c r="G321" s="103"/>
      <c r="H321" s="103"/>
      <c r="I321" s="103"/>
      <c r="J321" s="103">
        <f>SUM(J314:J320)</f>
        <v>651000</v>
      </c>
    </row>
    <row r="323" spans="1:10" ht="12.75">
      <c r="A323">
        <v>2006</v>
      </c>
      <c r="B323">
        <v>10</v>
      </c>
      <c r="C323" t="s">
        <v>188</v>
      </c>
      <c r="J323">
        <v>36000</v>
      </c>
    </row>
    <row r="325" spans="1:10" ht="12.75">
      <c r="A325" s="103" t="s">
        <v>84</v>
      </c>
      <c r="B325" s="103"/>
      <c r="C325" s="103"/>
      <c r="D325" s="103"/>
      <c r="E325" s="103"/>
      <c r="F325" s="103"/>
      <c r="G325" s="103"/>
      <c r="H325" s="103"/>
      <c r="I325" s="103"/>
      <c r="J325" s="103">
        <f>SUM(J323:J324)</f>
        <v>36000</v>
      </c>
    </row>
    <row r="327" ht="12.75">
      <c r="A327">
        <v>2007</v>
      </c>
    </row>
    <row r="328" spans="2:10" ht="12.75">
      <c r="B328">
        <v>30</v>
      </c>
      <c r="C328" t="s">
        <v>189</v>
      </c>
      <c r="J328">
        <v>360000</v>
      </c>
    </row>
    <row r="330" spans="1:10" ht="12.75">
      <c r="A330" s="103" t="s">
        <v>84</v>
      </c>
      <c r="B330" s="103"/>
      <c r="C330" s="103"/>
      <c r="D330" s="103"/>
      <c r="E330" s="103"/>
      <c r="F330" s="103"/>
      <c r="G330" s="103"/>
      <c r="H330" s="103"/>
      <c r="I330" s="103"/>
      <c r="J330" s="103">
        <f>SUM(J328:J329)</f>
        <v>360000</v>
      </c>
    </row>
    <row r="332" spans="1:10" ht="12.75">
      <c r="A332" s="112" t="s">
        <v>110</v>
      </c>
      <c r="B332" s="112"/>
      <c r="C332" s="112"/>
      <c r="D332" s="112"/>
      <c r="E332" s="112"/>
      <c r="F332" s="112"/>
      <c r="G332" s="112"/>
      <c r="H332" s="112"/>
      <c r="I332" s="112"/>
      <c r="J332" s="114">
        <f>(J312+J321+J325+J330)</f>
        <v>1367000</v>
      </c>
    </row>
    <row r="334" ht="12.75">
      <c r="A334" s="103">
        <v>2.6</v>
      </c>
    </row>
    <row r="335" spans="1:10" ht="12.75">
      <c r="A335">
        <v>2004</v>
      </c>
      <c r="B335">
        <v>10</v>
      </c>
      <c r="C335" t="s">
        <v>212</v>
      </c>
      <c r="J335">
        <v>30000</v>
      </c>
    </row>
    <row r="336" spans="3:10" ht="12.75">
      <c r="C336" t="s">
        <v>57</v>
      </c>
      <c r="J336">
        <v>5400</v>
      </c>
    </row>
    <row r="338" spans="2:10" ht="12.75">
      <c r="B338">
        <v>20</v>
      </c>
      <c r="C338" t="s">
        <v>211</v>
      </c>
      <c r="J338">
        <v>150000</v>
      </c>
    </row>
    <row r="339" spans="3:10" ht="12.75">
      <c r="C339" t="s">
        <v>142</v>
      </c>
      <c r="J339">
        <v>18000</v>
      </c>
    </row>
    <row r="341" spans="2:10" ht="12.75">
      <c r="B341">
        <v>30</v>
      </c>
      <c r="C341" t="s">
        <v>217</v>
      </c>
      <c r="J341">
        <v>60000</v>
      </c>
    </row>
    <row r="343" spans="1:10" ht="12.75">
      <c r="A343" s="103" t="s">
        <v>84</v>
      </c>
      <c r="B343" s="103"/>
      <c r="C343" s="103"/>
      <c r="D343" s="103"/>
      <c r="E343" s="103"/>
      <c r="F343" s="103"/>
      <c r="G343" s="103"/>
      <c r="H343" s="103"/>
      <c r="I343" s="103"/>
      <c r="J343" s="103">
        <f>SUM(J335:J342)</f>
        <v>263400</v>
      </c>
    </row>
    <row r="345" spans="1:10" ht="12.75">
      <c r="A345">
        <v>2005</v>
      </c>
      <c r="B345">
        <v>10</v>
      </c>
      <c r="C345" t="s">
        <v>216</v>
      </c>
      <c r="J345">
        <v>9000</v>
      </c>
    </row>
    <row r="347" spans="2:10" ht="12.75">
      <c r="B347">
        <v>20</v>
      </c>
      <c r="C347" t="s">
        <v>213</v>
      </c>
      <c r="J347">
        <v>250000</v>
      </c>
    </row>
    <row r="348" ht="12.75">
      <c r="C348" t="s">
        <v>214</v>
      </c>
    </row>
    <row r="349" spans="3:10" ht="12.75">
      <c r="C349" t="s">
        <v>215</v>
      </c>
      <c r="J349">
        <v>30000</v>
      </c>
    </row>
    <row r="351" spans="2:10" ht="12.75">
      <c r="B351">
        <v>30</v>
      </c>
      <c r="C351" t="s">
        <v>219</v>
      </c>
      <c r="J351">
        <v>60000</v>
      </c>
    </row>
    <row r="353" spans="1:10" ht="12.75">
      <c r="A353" s="103" t="s">
        <v>84</v>
      </c>
      <c r="B353" s="103"/>
      <c r="C353" s="103"/>
      <c r="D353" s="103"/>
      <c r="E353" s="103"/>
      <c r="F353" s="103"/>
      <c r="G353" s="103"/>
      <c r="H353" s="103"/>
      <c r="I353" s="103"/>
      <c r="J353" s="103">
        <f>SUM(J345:J352)</f>
        <v>349000</v>
      </c>
    </row>
    <row r="355" spans="1:10" ht="12.75">
      <c r="A355">
        <v>2006</v>
      </c>
      <c r="B355">
        <v>10</v>
      </c>
      <c r="C355" t="s">
        <v>222</v>
      </c>
      <c r="J355">
        <v>18000</v>
      </c>
    </row>
    <row r="357" spans="2:10" ht="12.75">
      <c r="B357">
        <v>20</v>
      </c>
      <c r="C357" t="s">
        <v>223</v>
      </c>
      <c r="J357">
        <v>250000</v>
      </c>
    </row>
    <row r="358" ht="12.75">
      <c r="C358" t="s">
        <v>214</v>
      </c>
    </row>
    <row r="359" spans="3:10" ht="12.75">
      <c r="C359" t="s">
        <v>221</v>
      </c>
      <c r="J359">
        <v>60000</v>
      </c>
    </row>
    <row r="361" spans="2:10" ht="12.75">
      <c r="B361">
        <v>30</v>
      </c>
      <c r="C361" t="s">
        <v>220</v>
      </c>
      <c r="J361">
        <v>60000</v>
      </c>
    </row>
    <row r="363" spans="1:10" ht="12.75">
      <c r="A363" s="103" t="s">
        <v>84</v>
      </c>
      <c r="B363" s="103"/>
      <c r="C363" s="103"/>
      <c r="D363" s="103"/>
      <c r="E363" s="103"/>
      <c r="F363" s="103"/>
      <c r="G363" s="103"/>
      <c r="H363" s="103"/>
      <c r="I363" s="103"/>
      <c r="J363" s="103">
        <f>SUM(J355:J362)</f>
        <v>388000</v>
      </c>
    </row>
    <row r="364" spans="1:10" ht="12.7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</row>
    <row r="365" spans="1:10" ht="12.75">
      <c r="A365" s="105">
        <v>2007</v>
      </c>
      <c r="B365">
        <v>10</v>
      </c>
      <c r="C365" t="s">
        <v>216</v>
      </c>
      <c r="J365">
        <v>9000</v>
      </c>
    </row>
    <row r="366" ht="12.75">
      <c r="A366" s="103"/>
    </row>
    <row r="367" spans="1:10" ht="12.75">
      <c r="A367" s="103"/>
      <c r="B367">
        <v>20</v>
      </c>
      <c r="C367" t="s">
        <v>215</v>
      </c>
      <c r="J367">
        <v>30000</v>
      </c>
    </row>
    <row r="368" ht="12.75">
      <c r="A368" s="103"/>
    </row>
    <row r="369" spans="1:10" ht="12.75">
      <c r="A369" s="103"/>
      <c r="B369">
        <v>30</v>
      </c>
      <c r="C369" t="s">
        <v>218</v>
      </c>
      <c r="J369">
        <v>60000</v>
      </c>
    </row>
    <row r="370" ht="12.75">
      <c r="A370" s="103"/>
    </row>
    <row r="371" spans="1:10" ht="12.75">
      <c r="A371" s="103" t="s">
        <v>84</v>
      </c>
      <c r="B371" s="103"/>
      <c r="C371" s="103"/>
      <c r="D371" s="103"/>
      <c r="E371" s="103"/>
      <c r="F371" s="103"/>
      <c r="G371" s="103"/>
      <c r="H371" s="103"/>
      <c r="I371" s="103"/>
      <c r="J371" s="103">
        <f>SUM(J365:J370)</f>
        <v>99000</v>
      </c>
    </row>
    <row r="372" spans="1:10" ht="12.7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</row>
    <row r="373" spans="1:10" ht="12.75">
      <c r="A373" s="112" t="s">
        <v>110</v>
      </c>
      <c r="B373" s="112"/>
      <c r="C373" s="112"/>
      <c r="D373" s="112"/>
      <c r="E373" s="112"/>
      <c r="F373" s="112"/>
      <c r="G373" s="112"/>
      <c r="H373" s="112"/>
      <c r="I373" s="112"/>
      <c r="J373" s="114">
        <f>(J343+J353+J363+J371)</f>
        <v>1099400</v>
      </c>
    </row>
    <row r="374" spans="1:10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21"/>
    </row>
    <row r="375" ht="12.75">
      <c r="A375" s="103">
        <v>2.7</v>
      </c>
    </row>
    <row r="376" spans="1:10" ht="12.75">
      <c r="A376">
        <v>2004</v>
      </c>
      <c r="B376">
        <v>10</v>
      </c>
      <c r="C376" t="s">
        <v>227</v>
      </c>
      <c r="J376">
        <v>20000</v>
      </c>
    </row>
    <row r="377" spans="3:10" ht="12.75">
      <c r="C377" t="s">
        <v>228</v>
      </c>
      <c r="J377">
        <v>60000</v>
      </c>
    </row>
    <row r="378" spans="3:10" ht="12.75">
      <c r="C378" t="s">
        <v>57</v>
      </c>
      <c r="J378">
        <v>3600</v>
      </c>
    </row>
    <row r="380" spans="2:10" ht="12.75">
      <c r="B380">
        <v>20</v>
      </c>
      <c r="C380" t="s">
        <v>229</v>
      </c>
      <c r="J380">
        <v>150000</v>
      </c>
    </row>
    <row r="381" spans="3:10" ht="12.75">
      <c r="C381" t="s">
        <v>197</v>
      </c>
      <c r="J381">
        <v>18000</v>
      </c>
    </row>
    <row r="382" spans="3:10" ht="12.75">
      <c r="C382" t="s">
        <v>205</v>
      </c>
      <c r="J382">
        <v>10000</v>
      </c>
    </row>
    <row r="384" spans="1:10" ht="12.75">
      <c r="A384" s="103" t="s">
        <v>84</v>
      </c>
      <c r="B384" s="103"/>
      <c r="C384" s="103"/>
      <c r="D384" s="103"/>
      <c r="E384" s="103"/>
      <c r="F384" s="103"/>
      <c r="G384" s="103"/>
      <c r="H384" s="103"/>
      <c r="I384" s="103"/>
      <c r="J384" s="103">
        <f>SUM(J376:J383)</f>
        <v>261600</v>
      </c>
    </row>
    <row r="386" spans="1:10" ht="12.75">
      <c r="A386">
        <v>2005</v>
      </c>
      <c r="B386">
        <v>10</v>
      </c>
      <c r="C386" t="s">
        <v>230</v>
      </c>
      <c r="J386">
        <v>60000</v>
      </c>
    </row>
    <row r="387" spans="3:10" ht="12.75">
      <c r="C387" t="s">
        <v>236</v>
      </c>
      <c r="J387">
        <v>15000</v>
      </c>
    </row>
    <row r="388" spans="3:10" ht="12.75">
      <c r="C388" t="s">
        <v>234</v>
      </c>
      <c r="J388">
        <v>4800</v>
      </c>
    </row>
    <row r="390" spans="2:10" ht="12.75">
      <c r="B390">
        <v>20</v>
      </c>
      <c r="C390" t="s">
        <v>232</v>
      </c>
      <c r="J390">
        <v>200000</v>
      </c>
    </row>
    <row r="391" spans="3:10" ht="12.75">
      <c r="C391" t="s">
        <v>233</v>
      </c>
      <c r="J391">
        <v>16000</v>
      </c>
    </row>
    <row r="393" spans="2:10" ht="12.75">
      <c r="B393">
        <v>30</v>
      </c>
      <c r="C393" t="s">
        <v>235</v>
      </c>
      <c r="J393">
        <v>60000</v>
      </c>
    </row>
    <row r="395" spans="1:10" ht="12.75">
      <c r="A395" s="103" t="s">
        <v>84</v>
      </c>
      <c r="B395" s="103"/>
      <c r="C395" s="103"/>
      <c r="D395" s="103"/>
      <c r="E395" s="103"/>
      <c r="F395" s="103"/>
      <c r="G395" s="103"/>
      <c r="H395" s="103"/>
      <c r="I395" s="103"/>
      <c r="J395" s="103">
        <f>SUM(J386:J394)</f>
        <v>355800</v>
      </c>
    </row>
    <row r="397" spans="1:10" ht="12.75">
      <c r="A397">
        <v>2006</v>
      </c>
      <c r="B397">
        <v>10</v>
      </c>
      <c r="C397" t="s">
        <v>230</v>
      </c>
      <c r="J397">
        <v>60000</v>
      </c>
    </row>
    <row r="398" spans="3:10" ht="12.75">
      <c r="C398" t="s">
        <v>236</v>
      </c>
      <c r="J398">
        <v>45000</v>
      </c>
    </row>
    <row r="399" spans="3:10" ht="12.75">
      <c r="C399" t="s">
        <v>216</v>
      </c>
      <c r="J399">
        <v>9000</v>
      </c>
    </row>
    <row r="401" spans="2:10" ht="12.75">
      <c r="B401">
        <v>20</v>
      </c>
      <c r="C401" t="s">
        <v>238</v>
      </c>
      <c r="J401">
        <v>250000</v>
      </c>
    </row>
    <row r="402" ht="12.75">
      <c r="C402" t="s">
        <v>237</v>
      </c>
    </row>
    <row r="403" spans="3:10" ht="12.75">
      <c r="C403" t="s">
        <v>215</v>
      </c>
      <c r="J403">
        <v>30000</v>
      </c>
    </row>
    <row r="405" spans="2:10" ht="12.75">
      <c r="B405">
        <v>30</v>
      </c>
      <c r="C405" t="s">
        <v>235</v>
      </c>
      <c r="J405">
        <v>60000</v>
      </c>
    </row>
    <row r="407" spans="1:10" ht="12.75">
      <c r="A407" s="103" t="s">
        <v>84</v>
      </c>
      <c r="B407" s="103"/>
      <c r="C407" s="103"/>
      <c r="D407" s="103"/>
      <c r="E407" s="103"/>
      <c r="F407" s="103"/>
      <c r="G407" s="103"/>
      <c r="H407" s="103"/>
      <c r="I407" s="103"/>
      <c r="J407" s="103">
        <f>SUM(J397:J406)</f>
        <v>454000</v>
      </c>
    </row>
    <row r="408" spans="1:10" ht="12.7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</row>
    <row r="409" spans="1:10" ht="12.75">
      <c r="A409">
        <v>2007</v>
      </c>
      <c r="B409">
        <v>10</v>
      </c>
      <c r="C409" t="s">
        <v>230</v>
      </c>
      <c r="J409">
        <v>60000</v>
      </c>
    </row>
    <row r="410" spans="3:10" ht="12.75">
      <c r="C410" t="s">
        <v>236</v>
      </c>
      <c r="J410">
        <v>15000</v>
      </c>
    </row>
    <row r="411" spans="3:10" ht="12.75">
      <c r="C411" t="s">
        <v>234</v>
      </c>
      <c r="J411">
        <v>4800</v>
      </c>
    </row>
    <row r="413" spans="2:10" ht="12.75">
      <c r="B413">
        <v>20</v>
      </c>
      <c r="C413" t="s">
        <v>239</v>
      </c>
      <c r="J413">
        <v>200000</v>
      </c>
    </row>
    <row r="414" spans="3:10" ht="12.75">
      <c r="C414" t="s">
        <v>233</v>
      </c>
      <c r="J414">
        <v>16000</v>
      </c>
    </row>
    <row r="416" spans="2:10" ht="12.75">
      <c r="B416">
        <v>30</v>
      </c>
      <c r="C416" t="s">
        <v>235</v>
      </c>
      <c r="J416">
        <v>60000</v>
      </c>
    </row>
    <row r="418" spans="1:10" ht="12.75">
      <c r="A418" s="103" t="s">
        <v>84</v>
      </c>
      <c r="B418" s="103"/>
      <c r="C418" s="103"/>
      <c r="D418" s="103"/>
      <c r="E418" s="103"/>
      <c r="F418" s="103"/>
      <c r="G418" s="103"/>
      <c r="H418" s="103"/>
      <c r="I418" s="103"/>
      <c r="J418" s="103">
        <f>SUM(J409:J417)</f>
        <v>355800</v>
      </c>
    </row>
    <row r="419" spans="1:10" ht="12.7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</row>
    <row r="420" spans="1:10" ht="12.7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</row>
    <row r="421" spans="1:10" ht="12.75">
      <c r="A421" s="112" t="s">
        <v>110</v>
      </c>
      <c r="B421" s="112"/>
      <c r="C421" s="112"/>
      <c r="D421" s="112"/>
      <c r="E421" s="112"/>
      <c r="F421" s="112"/>
      <c r="G421" s="112"/>
      <c r="H421" s="112"/>
      <c r="I421" s="112"/>
      <c r="J421" s="114">
        <f>(J384+J395+J407+J418)</f>
        <v>1427200</v>
      </c>
    </row>
    <row r="422" spans="1:10" ht="12.75">
      <c r="A422" s="59"/>
      <c r="B422" s="59"/>
      <c r="C422" s="59"/>
      <c r="D422" s="59"/>
      <c r="E422" s="59"/>
      <c r="F422" s="59"/>
      <c r="G422" s="59"/>
      <c r="H422" s="59"/>
      <c r="I422" s="59"/>
      <c r="J422" s="116"/>
    </row>
    <row r="423" spans="1:10" ht="12.75">
      <c r="A423" s="59">
        <v>2.8</v>
      </c>
      <c r="B423" s="59"/>
      <c r="C423" s="59"/>
      <c r="D423" s="59"/>
      <c r="E423" s="59"/>
      <c r="F423" s="59"/>
      <c r="G423" s="59"/>
      <c r="H423" s="59"/>
      <c r="I423" s="59"/>
      <c r="J423" s="116"/>
    </row>
    <row r="424" spans="1:10" ht="12.75">
      <c r="A424" s="117">
        <v>2004</v>
      </c>
      <c r="B424" s="117">
        <v>10</v>
      </c>
      <c r="C424" s="117" t="s">
        <v>412</v>
      </c>
      <c r="D424" s="59"/>
      <c r="E424" s="59"/>
      <c r="F424" s="59"/>
      <c r="G424" s="59"/>
      <c r="H424" s="59"/>
      <c r="I424" s="59"/>
      <c r="J424" s="118">
        <v>25000</v>
      </c>
    </row>
    <row r="425" spans="1:10" ht="12.75">
      <c r="A425" s="59"/>
      <c r="B425" s="59"/>
      <c r="C425" s="117" t="s">
        <v>414</v>
      </c>
      <c r="D425" s="59"/>
      <c r="E425" s="59"/>
      <c r="F425" s="59"/>
      <c r="G425" s="59"/>
      <c r="H425" s="59"/>
      <c r="I425" s="59"/>
      <c r="J425" s="118">
        <v>15000</v>
      </c>
    </row>
    <row r="426" spans="1:10" ht="12.75">
      <c r="A426" s="59"/>
      <c r="B426" s="59"/>
      <c r="C426" s="117" t="s">
        <v>57</v>
      </c>
      <c r="D426" s="59"/>
      <c r="E426" s="59"/>
      <c r="F426" s="59"/>
      <c r="G426" s="59"/>
      <c r="H426" s="59"/>
      <c r="I426" s="59"/>
      <c r="J426" s="118">
        <v>15000</v>
      </c>
    </row>
    <row r="427" spans="1:10" ht="12.75">
      <c r="A427" s="59"/>
      <c r="B427" s="59"/>
      <c r="C427" s="59"/>
      <c r="D427" s="59"/>
      <c r="E427" s="59"/>
      <c r="F427" s="59"/>
      <c r="G427" s="59"/>
      <c r="H427" s="59"/>
      <c r="I427" s="59"/>
      <c r="J427" s="116"/>
    </row>
    <row r="428" spans="1:10" ht="12.75">
      <c r="A428" s="59"/>
      <c r="B428" s="117">
        <v>20</v>
      </c>
      <c r="C428" s="117" t="s">
        <v>142</v>
      </c>
      <c r="D428" s="59"/>
      <c r="E428" s="59"/>
      <c r="F428" s="59"/>
      <c r="G428" s="59"/>
      <c r="H428" s="59"/>
      <c r="I428" s="59"/>
      <c r="J428" s="118">
        <v>30000</v>
      </c>
    </row>
    <row r="429" spans="1:10" ht="12.75">
      <c r="A429" s="59"/>
      <c r="B429" s="59"/>
      <c r="C429" s="59"/>
      <c r="D429" s="59"/>
      <c r="E429" s="59"/>
      <c r="F429" s="59"/>
      <c r="G429" s="59"/>
      <c r="H429" s="59"/>
      <c r="I429" s="59"/>
      <c r="J429" s="116"/>
    </row>
    <row r="430" spans="1:10" ht="12.75">
      <c r="A430" s="59"/>
      <c r="B430" s="117">
        <v>30</v>
      </c>
      <c r="C430" s="117" t="s">
        <v>415</v>
      </c>
      <c r="D430" s="59"/>
      <c r="E430" s="59"/>
      <c r="F430" s="59"/>
      <c r="G430" s="59"/>
      <c r="H430" s="59"/>
      <c r="I430" s="59"/>
      <c r="J430" s="118">
        <v>200000</v>
      </c>
    </row>
    <row r="431" spans="1:10" ht="12.75">
      <c r="A431" s="59"/>
      <c r="B431" s="59"/>
      <c r="C431" s="59"/>
      <c r="D431" s="59"/>
      <c r="E431" s="59"/>
      <c r="F431" s="59"/>
      <c r="G431" s="59"/>
      <c r="H431" s="59"/>
      <c r="I431" s="59"/>
      <c r="J431" s="116"/>
    </row>
    <row r="432" spans="1:10" ht="12.75">
      <c r="A432" s="59" t="s">
        <v>84</v>
      </c>
      <c r="B432" s="59"/>
      <c r="C432" s="59"/>
      <c r="D432" s="59"/>
      <c r="E432" s="59"/>
      <c r="F432" s="59"/>
      <c r="G432" s="59"/>
      <c r="H432" s="59"/>
      <c r="I432" s="59"/>
      <c r="J432" s="116">
        <f>SUM(J424:J431)</f>
        <v>285000</v>
      </c>
    </row>
    <row r="433" spans="1:10" ht="12.75">
      <c r="A433" s="59"/>
      <c r="B433" s="59"/>
      <c r="C433" s="59"/>
      <c r="D433" s="59"/>
      <c r="E433" s="59"/>
      <c r="F433" s="59"/>
      <c r="G433" s="59"/>
      <c r="H433" s="59"/>
      <c r="I433" s="59"/>
      <c r="J433" s="116"/>
    </row>
    <row r="434" spans="1:10" ht="12.75">
      <c r="A434" s="117">
        <v>2005</v>
      </c>
      <c r="B434" s="117">
        <v>30</v>
      </c>
      <c r="C434" s="117" t="s">
        <v>311</v>
      </c>
      <c r="D434" s="117"/>
      <c r="E434" s="117"/>
      <c r="F434" s="117"/>
      <c r="G434" s="117"/>
      <c r="H434" s="117"/>
      <c r="I434" s="117"/>
      <c r="J434" s="118">
        <v>125000</v>
      </c>
    </row>
    <row r="435" spans="1:10" ht="12.75">
      <c r="A435" s="59"/>
      <c r="B435" s="59"/>
      <c r="C435" s="59"/>
      <c r="D435" s="59"/>
      <c r="E435" s="59"/>
      <c r="F435" s="59"/>
      <c r="G435" s="59"/>
      <c r="H435" s="59"/>
      <c r="I435" s="59"/>
      <c r="J435" s="116"/>
    </row>
    <row r="436" spans="1:10" ht="12.75">
      <c r="A436" s="59" t="s">
        <v>84</v>
      </c>
      <c r="B436" s="59"/>
      <c r="C436" s="59"/>
      <c r="D436" s="59"/>
      <c r="E436" s="59"/>
      <c r="F436" s="59"/>
      <c r="G436" s="59"/>
      <c r="H436" s="59"/>
      <c r="I436" s="59"/>
      <c r="J436" s="116">
        <f>SUM(J434:J435)</f>
        <v>125000</v>
      </c>
    </row>
    <row r="437" spans="1:10" ht="12.75">
      <c r="A437" s="59"/>
      <c r="B437" s="59"/>
      <c r="C437" s="59"/>
      <c r="D437" s="59"/>
      <c r="E437" s="59"/>
      <c r="F437" s="59"/>
      <c r="G437" s="59"/>
      <c r="H437" s="59"/>
      <c r="I437" s="59"/>
      <c r="J437" s="116"/>
    </row>
    <row r="438" spans="1:10" ht="12.75">
      <c r="A438" s="117">
        <v>2006</v>
      </c>
      <c r="B438" s="117">
        <v>30</v>
      </c>
      <c r="C438" s="117" t="s">
        <v>311</v>
      </c>
      <c r="D438" s="117"/>
      <c r="E438" s="117"/>
      <c r="F438" s="117"/>
      <c r="G438" s="117"/>
      <c r="H438" s="117"/>
      <c r="I438" s="117"/>
      <c r="J438" s="118">
        <v>125000</v>
      </c>
    </row>
    <row r="439" spans="1:10" ht="12.75">
      <c r="A439" s="59"/>
      <c r="B439" s="59"/>
      <c r="C439" s="59"/>
      <c r="D439" s="59"/>
      <c r="E439" s="59"/>
      <c r="F439" s="59"/>
      <c r="G439" s="59"/>
      <c r="H439" s="59"/>
      <c r="I439" s="59"/>
      <c r="J439" s="116"/>
    </row>
    <row r="440" spans="1:10" ht="12.75">
      <c r="A440" s="59" t="s">
        <v>84</v>
      </c>
      <c r="B440" s="59"/>
      <c r="C440" s="59"/>
      <c r="D440" s="59"/>
      <c r="E440" s="59"/>
      <c r="F440" s="59"/>
      <c r="G440" s="59"/>
      <c r="H440" s="59"/>
      <c r="I440" s="59"/>
      <c r="J440" s="116">
        <f>SUM(J438:J439)</f>
        <v>125000</v>
      </c>
    </row>
    <row r="441" spans="1:10" ht="12.75">
      <c r="A441" s="59"/>
      <c r="B441" s="59"/>
      <c r="C441" s="59"/>
      <c r="D441" s="59"/>
      <c r="E441" s="59"/>
      <c r="F441" s="59"/>
      <c r="G441" s="59"/>
      <c r="H441" s="59"/>
      <c r="I441" s="59"/>
      <c r="J441" s="116"/>
    </row>
    <row r="442" spans="1:10" ht="12.75">
      <c r="A442" s="117">
        <v>2007</v>
      </c>
      <c r="B442" s="117">
        <v>30</v>
      </c>
      <c r="C442" s="117" t="s">
        <v>311</v>
      </c>
      <c r="D442" s="117"/>
      <c r="E442" s="117"/>
      <c r="F442" s="117"/>
      <c r="G442" s="117"/>
      <c r="H442" s="117"/>
      <c r="I442" s="117"/>
      <c r="J442" s="118">
        <v>125000</v>
      </c>
    </row>
    <row r="443" spans="1:10" ht="12.75">
      <c r="A443" s="59"/>
      <c r="B443" s="59"/>
      <c r="C443" s="59"/>
      <c r="D443" s="59"/>
      <c r="E443" s="59"/>
      <c r="F443" s="59"/>
      <c r="G443" s="59"/>
      <c r="H443" s="59"/>
      <c r="I443" s="59"/>
      <c r="J443" s="116"/>
    </row>
    <row r="444" spans="1:10" ht="12.75">
      <c r="A444" s="59" t="s">
        <v>84</v>
      </c>
      <c r="B444" s="59"/>
      <c r="C444" s="59"/>
      <c r="D444" s="59"/>
      <c r="E444" s="59"/>
      <c r="F444" s="59"/>
      <c r="G444" s="59"/>
      <c r="H444" s="59"/>
      <c r="I444" s="59"/>
      <c r="J444" s="116">
        <f>SUM(J442:J443)</f>
        <v>125000</v>
      </c>
    </row>
    <row r="445" spans="1:10" ht="12.75">
      <c r="A445" s="59"/>
      <c r="B445" s="59"/>
      <c r="C445" s="59"/>
      <c r="D445" s="59"/>
      <c r="E445" s="59"/>
      <c r="F445" s="59"/>
      <c r="G445" s="59"/>
      <c r="H445" s="59"/>
      <c r="I445" s="59"/>
      <c r="J445" s="116"/>
    </row>
    <row r="446" spans="1:10" ht="12.75">
      <c r="A446" s="112" t="s">
        <v>110</v>
      </c>
      <c r="B446" s="112"/>
      <c r="C446" s="112"/>
      <c r="D446" s="112"/>
      <c r="E446" s="112"/>
      <c r="F446" s="112"/>
      <c r="G446" s="112"/>
      <c r="H446" s="112"/>
      <c r="I446" s="112"/>
      <c r="J446" s="114">
        <f>(J432+J436+J440+J444)</f>
        <v>660000</v>
      </c>
    </row>
    <row r="448" spans="1:10" ht="12.75">
      <c r="A448" s="221" t="s">
        <v>376</v>
      </c>
      <c r="B448" s="221"/>
      <c r="C448" s="221"/>
      <c r="D448" s="221"/>
      <c r="E448" s="221"/>
      <c r="F448" s="221"/>
      <c r="G448" s="221"/>
      <c r="H448" s="221"/>
      <c r="I448" s="221"/>
      <c r="J448" s="222">
        <f>(J162+J220+J251+J300+J332+J373+J421+J446)</f>
        <v>19325900</v>
      </c>
    </row>
    <row r="450" ht="12.75">
      <c r="A450" s="103">
        <v>3.1</v>
      </c>
    </row>
    <row r="451" spans="1:10" ht="12.75">
      <c r="A451">
        <v>2004</v>
      </c>
      <c r="B451">
        <v>10</v>
      </c>
      <c r="C451" t="s">
        <v>264</v>
      </c>
      <c r="J451">
        <v>45000</v>
      </c>
    </row>
    <row r="453" spans="2:10" ht="12.75">
      <c r="B453">
        <v>30</v>
      </c>
      <c r="C453" t="s">
        <v>151</v>
      </c>
      <c r="J453">
        <v>90000</v>
      </c>
    </row>
    <row r="454" spans="3:10" ht="12.75">
      <c r="C454" t="s">
        <v>152</v>
      </c>
      <c r="J454">
        <v>100000</v>
      </c>
    </row>
    <row r="455" spans="3:10" ht="12.75">
      <c r="C455" t="s">
        <v>153</v>
      </c>
      <c r="J455">
        <v>6000</v>
      </c>
    </row>
    <row r="456" spans="3:10" ht="12.75">
      <c r="C456" t="s">
        <v>154</v>
      </c>
      <c r="J456">
        <v>32000</v>
      </c>
    </row>
    <row r="457" spans="3:10" ht="12.75">
      <c r="C457" t="s">
        <v>265</v>
      </c>
      <c r="J457">
        <v>20000</v>
      </c>
    </row>
    <row r="459" spans="1:10" ht="12.75">
      <c r="A459" s="103" t="s">
        <v>84</v>
      </c>
      <c r="B459" s="103"/>
      <c r="C459" s="103"/>
      <c r="D459" s="103"/>
      <c r="E459" s="103"/>
      <c r="F459" s="103"/>
      <c r="G459" s="103"/>
      <c r="H459" s="103"/>
      <c r="I459" s="103"/>
      <c r="J459" s="103">
        <f>SUM(J451:J458)</f>
        <v>293000</v>
      </c>
    </row>
    <row r="461" spans="1:10" ht="12.75">
      <c r="A461">
        <v>2005</v>
      </c>
      <c r="B461">
        <v>10</v>
      </c>
      <c r="C461" t="s">
        <v>269</v>
      </c>
      <c r="J461">
        <v>144000</v>
      </c>
    </row>
    <row r="462" spans="3:10" ht="12.75">
      <c r="C462" t="s">
        <v>155</v>
      </c>
      <c r="J462">
        <v>60000</v>
      </c>
    </row>
    <row r="463" spans="3:10" ht="12.75">
      <c r="C463" t="s">
        <v>156</v>
      </c>
      <c r="J463">
        <v>60000</v>
      </c>
    </row>
    <row r="465" spans="2:10" ht="12.75">
      <c r="B465">
        <v>20</v>
      </c>
      <c r="C465" t="s">
        <v>142</v>
      </c>
      <c r="J465">
        <v>30000</v>
      </c>
    </row>
    <row r="467" spans="2:10" ht="12.75">
      <c r="B467">
        <v>30</v>
      </c>
      <c r="C467" t="s">
        <v>266</v>
      </c>
      <c r="J467">
        <v>200000</v>
      </c>
    </row>
    <row r="468" spans="3:10" ht="12.75">
      <c r="C468" t="s">
        <v>267</v>
      </c>
      <c r="J468">
        <v>600000</v>
      </c>
    </row>
    <row r="469" spans="3:10" ht="12.75">
      <c r="C469" t="s">
        <v>268</v>
      </c>
      <c r="J469">
        <v>540000</v>
      </c>
    </row>
    <row r="471" spans="1:10" ht="12.75">
      <c r="A471" s="103" t="s">
        <v>84</v>
      </c>
      <c r="B471" s="103"/>
      <c r="C471" s="103"/>
      <c r="D471" s="103"/>
      <c r="E471" s="103"/>
      <c r="F471" s="103"/>
      <c r="G471" s="103"/>
      <c r="H471" s="103"/>
      <c r="I471" s="103"/>
      <c r="J471" s="103">
        <f>SUM(J461:J470)</f>
        <v>1634000</v>
      </c>
    </row>
    <row r="473" spans="1:10" ht="12.75">
      <c r="A473">
        <v>2006</v>
      </c>
      <c r="B473">
        <v>10</v>
      </c>
      <c r="C473" t="s">
        <v>269</v>
      </c>
      <c r="J473">
        <v>144000</v>
      </c>
    </row>
    <row r="474" spans="3:10" ht="12.75">
      <c r="C474" t="s">
        <v>157</v>
      </c>
      <c r="J474">
        <v>240000</v>
      </c>
    </row>
    <row r="475" spans="3:10" ht="12.75">
      <c r="C475" t="s">
        <v>156</v>
      </c>
      <c r="J475">
        <v>240000</v>
      </c>
    </row>
    <row r="477" spans="2:10" ht="12.75">
      <c r="B477">
        <v>20</v>
      </c>
      <c r="C477" t="s">
        <v>142</v>
      </c>
      <c r="J477">
        <v>120000</v>
      </c>
    </row>
    <row r="479" spans="2:10" ht="12.75">
      <c r="B479">
        <v>30</v>
      </c>
      <c r="C479" t="s">
        <v>266</v>
      </c>
      <c r="J479">
        <v>200000</v>
      </c>
    </row>
    <row r="480" spans="3:10" ht="12.75">
      <c r="C480" t="s">
        <v>267</v>
      </c>
      <c r="J480">
        <v>600000</v>
      </c>
    </row>
    <row r="481" spans="3:10" ht="12.75">
      <c r="C481" t="s">
        <v>268</v>
      </c>
      <c r="J481">
        <v>540000</v>
      </c>
    </row>
    <row r="483" spans="1:10" ht="12.75">
      <c r="A483" s="103" t="s">
        <v>84</v>
      </c>
      <c r="B483" s="103"/>
      <c r="C483" s="103"/>
      <c r="D483" s="103"/>
      <c r="E483" s="103"/>
      <c r="F483" s="103"/>
      <c r="G483" s="103"/>
      <c r="H483" s="103"/>
      <c r="I483" s="103"/>
      <c r="J483" s="103">
        <f>SUM(J473:J482)</f>
        <v>2084000</v>
      </c>
    </row>
    <row r="485" spans="1:10" ht="12.75">
      <c r="A485">
        <v>2007</v>
      </c>
      <c r="B485">
        <v>10</v>
      </c>
      <c r="C485" t="s">
        <v>270</v>
      </c>
      <c r="J485">
        <v>144000</v>
      </c>
    </row>
    <row r="487" spans="2:10" ht="12.75">
      <c r="B487">
        <v>30</v>
      </c>
      <c r="C487" t="s">
        <v>271</v>
      </c>
      <c r="J487">
        <v>100000</v>
      </c>
    </row>
    <row r="489" spans="1:10" ht="12.75">
      <c r="A489" s="103" t="s">
        <v>84</v>
      </c>
      <c r="B489" s="103"/>
      <c r="C489" s="103"/>
      <c r="D489" s="103"/>
      <c r="E489" s="103"/>
      <c r="F489" s="103"/>
      <c r="G489" s="103"/>
      <c r="H489" s="103"/>
      <c r="I489" s="103"/>
      <c r="J489" s="103">
        <f>SUM(J485:J488)</f>
        <v>244000</v>
      </c>
    </row>
    <row r="490" spans="1:10" ht="12.7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</row>
    <row r="491" spans="1:10" ht="12.75">
      <c r="A491" s="112" t="s">
        <v>110</v>
      </c>
      <c r="B491" s="112"/>
      <c r="C491" s="112"/>
      <c r="D491" s="112"/>
      <c r="E491" s="112"/>
      <c r="F491" s="112"/>
      <c r="G491" s="112"/>
      <c r="H491" s="112"/>
      <c r="I491" s="112"/>
      <c r="J491" s="112">
        <f>(J459+J471+J483+J489)</f>
        <v>4255000</v>
      </c>
    </row>
    <row r="493" ht="12.75">
      <c r="A493" s="103">
        <v>3.2</v>
      </c>
    </row>
    <row r="494" spans="1:10" ht="12.75">
      <c r="A494">
        <v>2004</v>
      </c>
      <c r="B494">
        <v>10</v>
      </c>
      <c r="C494" t="s">
        <v>272</v>
      </c>
      <c r="J494">
        <v>45000</v>
      </c>
    </row>
    <row r="496" spans="2:10" ht="12.75">
      <c r="B496">
        <v>30</v>
      </c>
      <c r="C496" t="s">
        <v>151</v>
      </c>
      <c r="J496">
        <v>90000</v>
      </c>
    </row>
    <row r="497" spans="3:10" ht="12.75">
      <c r="C497" t="s">
        <v>152</v>
      </c>
      <c r="J497">
        <v>100000</v>
      </c>
    </row>
    <row r="498" spans="3:10" ht="12.75">
      <c r="C498" t="s">
        <v>153</v>
      </c>
      <c r="J498">
        <v>6000</v>
      </c>
    </row>
    <row r="499" spans="3:10" ht="12.75">
      <c r="C499" t="s">
        <v>154</v>
      </c>
      <c r="J499">
        <v>32000</v>
      </c>
    </row>
    <row r="500" spans="3:10" ht="12.75">
      <c r="C500" t="s">
        <v>265</v>
      </c>
      <c r="J500">
        <v>20000</v>
      </c>
    </row>
    <row r="502" spans="1:10" ht="12.75">
      <c r="A502" s="103" t="s">
        <v>84</v>
      </c>
      <c r="B502" s="103"/>
      <c r="C502" s="103"/>
      <c r="D502" s="103"/>
      <c r="E502" s="103"/>
      <c r="F502" s="103"/>
      <c r="G502" s="103"/>
      <c r="H502" s="103"/>
      <c r="I502" s="103"/>
      <c r="J502" s="103">
        <f>SUM(J494:J501)</f>
        <v>293000</v>
      </c>
    </row>
    <row r="504" spans="1:10" ht="12.75">
      <c r="A504">
        <v>2005</v>
      </c>
      <c r="B504">
        <v>10</v>
      </c>
      <c r="C504" t="s">
        <v>269</v>
      </c>
      <c r="J504">
        <v>144000</v>
      </c>
    </row>
    <row r="506" spans="2:10" ht="12.75">
      <c r="B506">
        <v>30</v>
      </c>
      <c r="C506" t="s">
        <v>266</v>
      </c>
      <c r="J506">
        <v>200000</v>
      </c>
    </row>
    <row r="507" spans="3:10" ht="12.75">
      <c r="C507" t="s">
        <v>267</v>
      </c>
      <c r="J507">
        <v>600000</v>
      </c>
    </row>
    <row r="508" spans="3:10" ht="12.75">
      <c r="C508" t="s">
        <v>268</v>
      </c>
      <c r="J508">
        <v>540000</v>
      </c>
    </row>
    <row r="510" spans="1:10" ht="12.75">
      <c r="A510" s="103" t="s">
        <v>84</v>
      </c>
      <c r="B510" s="103"/>
      <c r="C510" s="103"/>
      <c r="D510" s="103"/>
      <c r="E510" s="103"/>
      <c r="F510" s="103"/>
      <c r="G510" s="103"/>
      <c r="H510" s="103"/>
      <c r="I510" s="103"/>
      <c r="J510" s="103">
        <f>SUM(J504:J509)</f>
        <v>1484000</v>
      </c>
    </row>
    <row r="512" spans="1:10" ht="12.75">
      <c r="A512">
        <v>2006</v>
      </c>
      <c r="B512">
        <v>10</v>
      </c>
      <c r="C512" t="s">
        <v>269</v>
      </c>
      <c r="J512">
        <v>144000</v>
      </c>
    </row>
    <row r="514" spans="2:10" ht="12.75">
      <c r="B514">
        <v>30</v>
      </c>
      <c r="C514" t="s">
        <v>266</v>
      </c>
      <c r="J514">
        <v>200000</v>
      </c>
    </row>
    <row r="515" spans="3:10" ht="12.75">
      <c r="C515" t="s">
        <v>267</v>
      </c>
      <c r="J515">
        <v>600000</v>
      </c>
    </row>
    <row r="516" spans="3:10" ht="12.75">
      <c r="C516" t="s">
        <v>268</v>
      </c>
      <c r="J516">
        <v>540000</v>
      </c>
    </row>
    <row r="518" spans="1:10" ht="12.75">
      <c r="A518" s="103" t="s">
        <v>84</v>
      </c>
      <c r="B518" s="103"/>
      <c r="C518" s="103"/>
      <c r="D518" s="103"/>
      <c r="E518" s="103"/>
      <c r="F518" s="103"/>
      <c r="G518" s="103"/>
      <c r="H518" s="103"/>
      <c r="I518" s="103"/>
      <c r="J518" s="103">
        <f>SUM(J512:J517)</f>
        <v>1484000</v>
      </c>
    </row>
    <row r="520" spans="1:10" ht="12.75">
      <c r="A520">
        <v>2007</v>
      </c>
      <c r="B520">
        <v>10</v>
      </c>
      <c r="C520" t="s">
        <v>270</v>
      </c>
      <c r="J520">
        <v>144000</v>
      </c>
    </row>
    <row r="522" spans="2:10" ht="12.75">
      <c r="B522">
        <v>30</v>
      </c>
      <c r="C522" t="s">
        <v>271</v>
      </c>
      <c r="J522">
        <v>100000</v>
      </c>
    </row>
    <row r="524" spans="1:10" ht="12.75">
      <c r="A524" s="103" t="s">
        <v>84</v>
      </c>
      <c r="B524" s="103"/>
      <c r="C524" s="103"/>
      <c r="D524" s="103"/>
      <c r="E524" s="103"/>
      <c r="F524" s="103"/>
      <c r="G524" s="103"/>
      <c r="H524" s="103"/>
      <c r="I524" s="103"/>
      <c r="J524" s="103">
        <f>SUM(J520:J523)</f>
        <v>244000</v>
      </c>
    </row>
    <row r="525" spans="1:10" ht="12.7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</row>
    <row r="526" spans="1:10" ht="12.75">
      <c r="A526" s="112" t="s">
        <v>110</v>
      </c>
      <c r="B526" s="112"/>
      <c r="C526" s="112"/>
      <c r="D526" s="112"/>
      <c r="E526" s="112"/>
      <c r="F526" s="112"/>
      <c r="G526" s="112"/>
      <c r="H526" s="112"/>
      <c r="I526" s="112"/>
      <c r="J526" s="112">
        <f>(J502+J510+J518+J524)</f>
        <v>3505000</v>
      </c>
    </row>
    <row r="528" ht="12.75">
      <c r="A528" s="103">
        <v>3.3</v>
      </c>
    </row>
    <row r="530" spans="1:10" ht="12.75">
      <c r="A530">
        <v>2005</v>
      </c>
      <c r="B530">
        <v>10</v>
      </c>
      <c r="C530" t="s">
        <v>273</v>
      </c>
      <c r="J530">
        <v>720000</v>
      </c>
    </row>
    <row r="531" ht="12.75">
      <c r="C531" t="s">
        <v>275</v>
      </c>
    </row>
    <row r="533" spans="2:10" ht="12.75">
      <c r="B533">
        <v>20</v>
      </c>
      <c r="C533" t="s">
        <v>276</v>
      </c>
      <c r="J533">
        <v>400000</v>
      </c>
    </row>
    <row r="535" spans="2:10" ht="12.75">
      <c r="B535">
        <v>30</v>
      </c>
      <c r="C535" t="s">
        <v>274</v>
      </c>
      <c r="J535">
        <v>100000</v>
      </c>
    </row>
    <row r="537" spans="1:10" ht="12.75">
      <c r="A537" s="103" t="s">
        <v>84</v>
      </c>
      <c r="B537" s="103"/>
      <c r="C537" s="103"/>
      <c r="D537" s="103"/>
      <c r="E537" s="103"/>
      <c r="F537" s="103"/>
      <c r="G537" s="103"/>
      <c r="H537" s="103"/>
      <c r="I537" s="103"/>
      <c r="J537" s="103">
        <f>SUM(J530:J536)</f>
        <v>1220000</v>
      </c>
    </row>
    <row r="539" spans="1:10" ht="12.75">
      <c r="A539">
        <v>2006</v>
      </c>
      <c r="B539">
        <v>10</v>
      </c>
      <c r="C539" t="s">
        <v>277</v>
      </c>
      <c r="J539">
        <v>1224000</v>
      </c>
    </row>
    <row r="540" ht="12.75">
      <c r="C540" t="s">
        <v>278</v>
      </c>
    </row>
    <row r="542" spans="2:10" ht="12.75">
      <c r="B542">
        <v>20</v>
      </c>
      <c r="C542" t="s">
        <v>279</v>
      </c>
      <c r="J542">
        <v>680000</v>
      </c>
    </row>
    <row r="544" spans="2:10" ht="12.75">
      <c r="B544">
        <v>30</v>
      </c>
      <c r="C544" t="s">
        <v>274</v>
      </c>
      <c r="J544">
        <v>100000</v>
      </c>
    </row>
    <row r="546" spans="1:10" ht="12.75">
      <c r="A546" s="103" t="s">
        <v>84</v>
      </c>
      <c r="B546" s="103"/>
      <c r="C546" s="103"/>
      <c r="D546" s="103"/>
      <c r="E546" s="103"/>
      <c r="F546" s="103"/>
      <c r="G546" s="103"/>
      <c r="H546" s="103"/>
      <c r="I546" s="103"/>
      <c r="J546" s="103">
        <f>SUM(J539:J545)</f>
        <v>2004000</v>
      </c>
    </row>
    <row r="548" spans="1:10" ht="12.75">
      <c r="A548">
        <v>2007</v>
      </c>
      <c r="B548">
        <v>10</v>
      </c>
      <c r="C548" t="s">
        <v>270</v>
      </c>
      <c r="J548">
        <v>144000</v>
      </c>
    </row>
    <row r="550" spans="2:10" ht="12.75">
      <c r="B550">
        <v>30</v>
      </c>
      <c r="C550" t="s">
        <v>280</v>
      </c>
      <c r="J550">
        <v>100000</v>
      </c>
    </row>
    <row r="552" spans="1:10" ht="12.75">
      <c r="A552" s="103" t="s">
        <v>84</v>
      </c>
      <c r="B552" s="103"/>
      <c r="C552" s="103"/>
      <c r="D552" s="103"/>
      <c r="E552" s="103"/>
      <c r="F552" s="103"/>
      <c r="G552" s="103"/>
      <c r="H552" s="103"/>
      <c r="I552" s="103"/>
      <c r="J552" s="103">
        <f>SUM(J548:J551)</f>
        <v>244000</v>
      </c>
    </row>
    <row r="553" spans="1:10" ht="12.7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</row>
    <row r="554" spans="1:10" ht="12.75">
      <c r="A554" s="112" t="s">
        <v>110</v>
      </c>
      <c r="B554" s="112"/>
      <c r="C554" s="112"/>
      <c r="D554" s="112"/>
      <c r="E554" s="112"/>
      <c r="F554" s="112"/>
      <c r="G554" s="112"/>
      <c r="H554" s="112"/>
      <c r="I554" s="112"/>
      <c r="J554" s="112">
        <f>(J537+J546+J552)</f>
        <v>3468000</v>
      </c>
    </row>
    <row r="556" spans="1:10" ht="12.75">
      <c r="A556" s="221" t="s">
        <v>396</v>
      </c>
      <c r="B556" s="221"/>
      <c r="C556" s="221"/>
      <c r="D556" s="221"/>
      <c r="E556" s="221"/>
      <c r="F556" s="221"/>
      <c r="G556" s="221"/>
      <c r="H556" s="221"/>
      <c r="I556" s="221"/>
      <c r="J556" s="221">
        <f>(J554+J526+J491)</f>
        <v>11228000</v>
      </c>
    </row>
    <row r="558" ht="12.75">
      <c r="A558" s="103">
        <v>4.1</v>
      </c>
    </row>
    <row r="559" spans="1:10" ht="12.75">
      <c r="A559">
        <v>2004</v>
      </c>
      <c r="B559">
        <v>10</v>
      </c>
      <c r="C559" t="s">
        <v>284</v>
      </c>
      <c r="J559">
        <v>20000</v>
      </c>
    </row>
    <row r="560" spans="3:10" ht="12.75">
      <c r="C560" t="s">
        <v>57</v>
      </c>
      <c r="J560">
        <v>1000</v>
      </c>
    </row>
    <row r="562" spans="2:10" ht="12.75">
      <c r="B562">
        <v>20</v>
      </c>
      <c r="C562" t="s">
        <v>142</v>
      </c>
      <c r="J562">
        <v>4000</v>
      </c>
    </row>
    <row r="564" spans="2:10" ht="12.75">
      <c r="B564">
        <v>30</v>
      </c>
      <c r="C564" t="s">
        <v>285</v>
      </c>
      <c r="J564">
        <v>30000</v>
      </c>
    </row>
    <row r="567" spans="1:10" ht="12.75">
      <c r="A567" s="103" t="s">
        <v>84</v>
      </c>
      <c r="B567" s="103"/>
      <c r="C567" s="103"/>
      <c r="D567" s="103"/>
      <c r="E567" s="103"/>
      <c r="F567" s="103"/>
      <c r="G567" s="103"/>
      <c r="H567" s="103"/>
      <c r="I567" s="103"/>
      <c r="J567" s="103">
        <f>SUM(J559:J566)</f>
        <v>55000</v>
      </c>
    </row>
    <row r="569" spans="1:10" ht="12.75">
      <c r="A569">
        <v>2005</v>
      </c>
      <c r="B569">
        <v>10</v>
      </c>
      <c r="C569" t="s">
        <v>286</v>
      </c>
      <c r="J569">
        <v>10000</v>
      </c>
    </row>
    <row r="570" spans="3:10" ht="12.75">
      <c r="C570" t="s">
        <v>57</v>
      </c>
      <c r="J570">
        <v>1000</v>
      </c>
    </row>
    <row r="572" spans="2:10" ht="12.75">
      <c r="B572">
        <v>20</v>
      </c>
      <c r="C572" t="s">
        <v>142</v>
      </c>
      <c r="J572">
        <v>4000</v>
      </c>
    </row>
    <row r="574" spans="2:10" ht="12.75">
      <c r="B574">
        <v>30</v>
      </c>
      <c r="C574" t="s">
        <v>285</v>
      </c>
      <c r="J574">
        <v>30000</v>
      </c>
    </row>
    <row r="577" spans="1:10" ht="12.75">
      <c r="A577" s="103" t="s">
        <v>84</v>
      </c>
      <c r="B577" s="103"/>
      <c r="C577" s="103"/>
      <c r="D577" s="103"/>
      <c r="E577" s="103"/>
      <c r="F577" s="103"/>
      <c r="G577" s="103"/>
      <c r="H577" s="103"/>
      <c r="I577" s="103"/>
      <c r="J577" s="103">
        <f>SUM(J569:J576)</f>
        <v>45000</v>
      </c>
    </row>
    <row r="579" spans="1:10" ht="12.75">
      <c r="A579">
        <v>2006</v>
      </c>
      <c r="B579">
        <v>10</v>
      </c>
      <c r="C579" t="s">
        <v>287</v>
      </c>
      <c r="J579">
        <v>10000</v>
      </c>
    </row>
    <row r="580" ht="12.75">
      <c r="C580" t="s">
        <v>288</v>
      </c>
    </row>
    <row r="582" spans="1:10" ht="12.75">
      <c r="A582" s="103" t="s">
        <v>84</v>
      </c>
      <c r="B582" s="103"/>
      <c r="C582" s="103"/>
      <c r="D582" s="103"/>
      <c r="E582" s="103"/>
      <c r="F582" s="103"/>
      <c r="G582" s="103"/>
      <c r="H582" s="103"/>
      <c r="I582" s="103"/>
      <c r="J582" s="103">
        <f>SUM(J579:J581)</f>
        <v>10000</v>
      </c>
    </row>
    <row r="584" spans="1:10" ht="12.75">
      <c r="A584">
        <v>2007</v>
      </c>
      <c r="B584">
        <v>10</v>
      </c>
      <c r="C584" t="s">
        <v>289</v>
      </c>
      <c r="J584">
        <v>20000</v>
      </c>
    </row>
    <row r="585" spans="3:10" ht="12.75">
      <c r="C585" t="s">
        <v>57</v>
      </c>
      <c r="J585">
        <v>1000</v>
      </c>
    </row>
    <row r="587" spans="2:10" ht="12.75">
      <c r="B587">
        <v>20</v>
      </c>
      <c r="C587" t="s">
        <v>142</v>
      </c>
      <c r="J587">
        <v>4000</v>
      </c>
    </row>
    <row r="589" spans="1:10" ht="12.75">
      <c r="A589" s="103" t="s">
        <v>84</v>
      </c>
      <c r="B589" s="103"/>
      <c r="C589" s="103"/>
      <c r="D589" s="103"/>
      <c r="E589" s="103"/>
      <c r="F589" s="103"/>
      <c r="G589" s="103"/>
      <c r="H589" s="103"/>
      <c r="I589" s="103"/>
      <c r="J589" s="103">
        <f>SUM(J584:J588)</f>
        <v>25000</v>
      </c>
    </row>
    <row r="591" spans="1:10" ht="12.75">
      <c r="A591" s="112" t="s">
        <v>110</v>
      </c>
      <c r="B591" s="113"/>
      <c r="C591" s="113"/>
      <c r="D591" s="113"/>
      <c r="E591" s="113"/>
      <c r="F591" s="113"/>
      <c r="G591" s="113"/>
      <c r="H591" s="113"/>
      <c r="I591" s="113"/>
      <c r="J591" s="112">
        <f>(J567+J577+J582+J589)</f>
        <v>135000</v>
      </c>
    </row>
    <row r="592" spans="1:10" ht="12.75">
      <c r="A592" s="119"/>
      <c r="B592" s="120"/>
      <c r="C592" s="120"/>
      <c r="D592" s="120"/>
      <c r="E592" s="120"/>
      <c r="F592" s="120"/>
      <c r="G592" s="120"/>
      <c r="H592" s="120"/>
      <c r="I592" s="120"/>
      <c r="J592" s="119"/>
    </row>
    <row r="593" spans="1:10" ht="12.75">
      <c r="A593" s="221" t="s">
        <v>400</v>
      </c>
      <c r="B593" s="220"/>
      <c r="C593" s="220"/>
      <c r="D593" s="220"/>
      <c r="E593" s="220"/>
      <c r="F593" s="220"/>
      <c r="G593" s="220"/>
      <c r="H593" s="220"/>
      <c r="I593" s="220"/>
      <c r="J593" s="221">
        <f>(J591)</f>
        <v>135000</v>
      </c>
    </row>
    <row r="594" spans="1:10" ht="12.75">
      <c r="A594" s="119"/>
      <c r="B594" s="120"/>
      <c r="C594" s="120"/>
      <c r="D594" s="120"/>
      <c r="E594" s="120"/>
      <c r="F594" s="120"/>
      <c r="G594" s="120"/>
      <c r="H594" s="120"/>
      <c r="I594" s="120"/>
      <c r="J594" s="119"/>
    </row>
    <row r="595" spans="1:10" ht="12.75">
      <c r="A595" s="139" t="s">
        <v>290</v>
      </c>
      <c r="B595" s="140"/>
      <c r="C595" s="140"/>
      <c r="D595" s="140"/>
      <c r="E595" s="140"/>
      <c r="F595" s="140"/>
      <c r="G595" s="140"/>
      <c r="H595" s="140"/>
      <c r="I595" s="140"/>
      <c r="J595" s="141">
        <f>(J593+J556+J448+J104)</f>
        <v>38491500</v>
      </c>
    </row>
    <row r="596" ht="12.75">
      <c r="J596" s="138"/>
    </row>
  </sheetData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UNDP</dc:creator>
  <cp:keywords/>
  <dc:description/>
  <cp:lastModifiedBy>Moema Dutra Freire</cp:lastModifiedBy>
  <cp:lastPrinted>2004-10-04T15:06:30Z</cp:lastPrinted>
  <dcterms:created xsi:type="dcterms:W3CDTF">2001-01-30T17:53:19Z</dcterms:created>
  <dcterms:modified xsi:type="dcterms:W3CDTF">2004-11-09T17:23:17Z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-1170004088</vt:i4>
  </property>
  <property fmtid="{D5CDD505-2E9C-101B-9397-08002B2CF9AE}" pid="3" name="_EmailSubject">
    <vt:lpwstr>Roteiro - Prodoc</vt:lpwstr>
  </property>
  <property fmtid="{D5CDD505-2E9C-101B-9397-08002B2CF9AE}" pid="4" name="_AuthorEmail">
    <vt:lpwstr>moema.freire@undp.org.br</vt:lpwstr>
  </property>
  <property fmtid="{D5CDD505-2E9C-101B-9397-08002B2CF9AE}" pid="5" name="_AuthorEmailDisplayName">
    <vt:lpwstr>Moema Dutra Freire</vt:lpwstr>
  </property>
  <property fmtid="{D5CDD505-2E9C-101B-9397-08002B2CF9AE}" pid="6" name="_PreviousAdHocReviewCycleID">
    <vt:i4>444372463</vt:i4>
  </property>
  <property fmtid="{D5CDD505-2E9C-101B-9397-08002B2CF9AE}" pid="7" name="UN LanguagesTaxHTField0">
    <vt:lpwstr/>
  </property>
  <property fmtid="{D5CDD505-2E9C-101B-9397-08002B2CF9AE}" pid="8" name="UNDPFocusAreasTaxHTField0">
    <vt:lpwstr/>
  </property>
  <property fmtid="{D5CDD505-2E9C-101B-9397-08002B2CF9AE}" pid="9" name="o4086b1782a74105bb5269035bccc8e9">
    <vt:lpwstr/>
  </property>
  <property fmtid="{D5CDD505-2E9C-101B-9397-08002B2CF9AE}" pid="10" name="gc6531b704974d528487414686b72f6f">
    <vt:lpwstr>BRA|e2c97dad-db42-430a-a7f4-43d64b0b5200</vt:lpwstr>
  </property>
  <property fmtid="{D5CDD505-2E9C-101B-9397-08002B2CF9AE}" pid="11" name="Operating Unit0">
    <vt:lpwstr>1137;#BRA|e2c97dad-db42-430a-a7f4-43d64b0b5200</vt:lpwstr>
  </property>
  <property fmtid="{D5CDD505-2E9C-101B-9397-08002B2CF9AE}" pid="12" name="Unit">
    <vt:lpwstr/>
  </property>
  <property fmtid="{D5CDD505-2E9C-101B-9397-08002B2CF9AE}" pid="13" name="UnitTaxHTField0">
    <vt:lpwstr/>
  </property>
  <property fmtid="{D5CDD505-2E9C-101B-9397-08002B2CF9AE}" pid="14" name="idff2b682fce4d0680503cd9036a3260">
    <vt:lpwstr/>
  </property>
  <property fmtid="{D5CDD505-2E9C-101B-9397-08002B2CF9AE}" pid="15" name="UNDPDocumentCategoryTaxHTField0">
    <vt:lpwstr/>
  </property>
  <property fmtid="{D5CDD505-2E9C-101B-9397-08002B2CF9AE}" pid="16" name="UNDPFocusAreas">
    <vt:lpwstr/>
  </property>
  <property fmtid="{D5CDD505-2E9C-101B-9397-08002B2CF9AE}" pid="17" name="PDC Document Category">
    <vt:lpwstr>Project</vt:lpwstr>
  </property>
  <property fmtid="{D5CDD505-2E9C-101B-9397-08002B2CF9AE}" pid="18" name="TaxCatchAll">
    <vt:lpwstr>1137;#BRA|e2c97dad-db42-430a-a7f4-43d64b0b5200</vt:lpwstr>
  </property>
  <property fmtid="{D5CDD505-2E9C-101B-9397-08002B2CF9AE}" pid="19" name="Project Number">
    <vt:lpwstr>00038671</vt:lpwstr>
  </property>
  <property fmtid="{D5CDD505-2E9C-101B-9397-08002B2CF9AE}" pid="20" name="Atlas_x0020_Document_x0020_Type">
    <vt:lpwstr/>
  </property>
  <property fmtid="{D5CDD505-2E9C-101B-9397-08002B2CF9AE}" pid="21" name="Atlas_x0020_Document_x0020_Status">
    <vt:lpwstr/>
  </property>
  <property fmtid="{D5CDD505-2E9C-101B-9397-08002B2CF9AE}" pid="22" name="UN Languages">
    <vt:lpwstr/>
  </property>
  <property fmtid="{D5CDD505-2E9C-101B-9397-08002B2CF9AE}" pid="23" name="UNDPDocumentCategory">
    <vt:lpwstr/>
  </property>
  <property fmtid="{D5CDD505-2E9C-101B-9397-08002B2CF9AE}" pid="24" name="UndpProjectNo">
    <vt:lpwstr>00038671</vt:lpwstr>
  </property>
  <property fmtid="{D5CDD505-2E9C-101B-9397-08002B2CF9AE}" pid="25" name="_dlc_DocId">
    <vt:lpwstr>ATLASPDC-3-1710</vt:lpwstr>
  </property>
  <property fmtid="{D5CDD505-2E9C-101B-9397-08002B2CF9AE}" pid="26" name="_dlc_DocIdItemGuid">
    <vt:lpwstr>b10baca4-fc45-4a34-8ec2-ff4317871858</vt:lpwstr>
  </property>
  <property fmtid="{D5CDD505-2E9C-101B-9397-08002B2CF9AE}" pid="27" name="_dlc_DocIdUrl">
    <vt:lpwstr>https://info.undp.org/docs/pdc/_layouts/DocIdRedir.aspx?ID=ATLASPDC-3-1710, ATLASPDC-3-1710</vt:lpwstr>
  </property>
  <property fmtid="{D5CDD505-2E9C-101B-9397-08002B2CF9AE}" pid="28" name="UNDPPOPPFunctionalArea">
    <vt:lpwstr/>
  </property>
  <property fmtid="{D5CDD505-2E9C-101B-9397-08002B2CF9AE}" pid="29" name="UNDPCountry">
    <vt:lpwstr/>
  </property>
  <property fmtid="{D5CDD505-2E9C-101B-9397-08002B2CF9AE}" pid="30" name="_Publisher">
    <vt:lpwstr/>
  </property>
  <property fmtid="{D5CDD505-2E9C-101B-9397-08002B2CF9AE}" pid="31" name="UndpDocStatus">
    <vt:lpwstr/>
  </property>
  <property fmtid="{D5CDD505-2E9C-101B-9397-08002B2CF9AE}" pid="32" name="UndpOUCode">
    <vt:lpwstr/>
  </property>
  <property fmtid="{D5CDD505-2E9C-101B-9397-08002B2CF9AE}" pid="33" name="UndpDocTypeMM">
    <vt:lpwstr/>
  </property>
  <property fmtid="{D5CDD505-2E9C-101B-9397-08002B2CF9AE}" pid="34" name="URL">
    <vt:lpwstr/>
  </property>
  <property fmtid="{D5CDD505-2E9C-101B-9397-08002B2CF9AE}" pid="35" name="b6db62fdefd74bd188b0c1cc54de5bcf">
    <vt:lpwstr/>
  </property>
  <property fmtid="{D5CDD505-2E9C-101B-9397-08002B2CF9AE}" pid="36" name="UndpDocID">
    <vt:lpwstr/>
  </property>
  <property fmtid="{D5CDD505-2E9C-101B-9397-08002B2CF9AE}" pid="37" name="Project Manager">
    <vt:lpwstr/>
  </property>
  <property fmtid="{D5CDD505-2E9C-101B-9397-08002B2CF9AE}" pid="38" name="UndpIsTemplate">
    <vt:lpwstr/>
  </property>
  <property fmtid="{D5CDD505-2E9C-101B-9397-08002B2CF9AE}" pid="39" name="Outcome1">
    <vt:lpwstr/>
  </property>
  <property fmtid="{D5CDD505-2E9C-101B-9397-08002B2CF9AE}" pid="40" name="UNDPSummary">
    <vt:lpwstr/>
  </property>
  <property fmtid="{D5CDD505-2E9C-101B-9397-08002B2CF9AE}" pid="41" name="UndpDocFormat">
    <vt:lpwstr/>
  </property>
  <property fmtid="{D5CDD505-2E9C-101B-9397-08002B2CF9AE}" pid="42" name="UndpDocTypeMMTaxHTField0">
    <vt:lpwstr/>
  </property>
  <property fmtid="{D5CDD505-2E9C-101B-9397-08002B2CF9AE}" pid="43" name="UNDPCountryTaxHTField0">
    <vt:lpwstr/>
  </property>
  <property fmtid="{D5CDD505-2E9C-101B-9397-08002B2CF9AE}" pid="44" name="DocumentSetDescription">
    <vt:lpwstr/>
  </property>
  <property fmtid="{D5CDD505-2E9C-101B-9397-08002B2CF9AE}" pid="45" name="UndpUnitMM">
    <vt:lpwstr/>
  </property>
  <property fmtid="{D5CDD505-2E9C-101B-9397-08002B2CF9AE}" pid="46" name="UndpClassificationLevel">
    <vt:lpwstr/>
  </property>
  <property fmtid="{D5CDD505-2E9C-101B-9397-08002B2CF9AE}" pid="47" name="c4e2ab2cc9354bbf9064eeb465a566ea">
    <vt:lpwstr/>
  </property>
  <property fmtid="{D5CDD505-2E9C-101B-9397-08002B2CF9AE}" pid="48" name="eRegFilingCodeMM">
    <vt:lpwstr/>
  </property>
  <property fmtid="{D5CDD505-2E9C-101B-9397-08002B2CF9AE}" pid="49" name="display_urn:schemas-microsoft-com:office:office#Editor">
    <vt:lpwstr>svcSP_AdminPI_UNDP</vt:lpwstr>
  </property>
  <property fmtid="{D5CDD505-2E9C-101B-9397-08002B2CF9AE}" pid="50" name="display_urn:schemas-microsoft-com:office:office#Author">
    <vt:lpwstr>Sai Charan</vt:lpwstr>
  </property>
</Properties>
</file>